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F:\ตารางเงินสะสม\"/>
    </mc:Choice>
  </mc:AlternateContent>
  <bookViews>
    <workbookView xWindow="480" yWindow="705" windowWidth="22995" windowHeight="9375" firstSheet="2" activeTab="12"/>
  </bookViews>
  <sheets>
    <sheet name="คำนวนลูกรัง" sheetId="1" r:id="rId1"/>
    <sheet name="ปร.5 ถนนลูกรัง " sheetId="2" r:id="rId2"/>
    <sheet name="ปร.5ข ถนนลูกรัง" sheetId="6" r:id="rId3"/>
    <sheet name="ปร.4 ถนนลูกรัง" sheetId="3" r:id="rId4"/>
    <sheet name="ปร.5 ถนนยกร่อง" sheetId="4" r:id="rId5"/>
    <sheet name="ปร.4 ถนนยกร่องพูนดิน" sheetId="5" r:id="rId6"/>
    <sheet name="ปก" sheetId="7" r:id="rId7"/>
    <sheet name="งานวางท่อ" sheetId="8" r:id="rId8"/>
    <sheet name="ปร.5 วางท่อ" sheetId="9" r:id="rId9"/>
    <sheet name="ดินคันทาง" sheetId="10" r:id="rId10"/>
    <sheet name="ปร.4 ดินถมคันทาง" sheetId="11" r:id="rId11"/>
    <sheet name="ปร.5 ดินถมคันทาง" sheetId="12" r:id="rId12"/>
    <sheet name="สรุปยอดจ่ายขาด" sheetId="13" r:id="rId13"/>
  </sheets>
  <calcPr calcId="152511"/>
</workbook>
</file>

<file path=xl/calcChain.xml><?xml version="1.0" encoding="utf-8"?>
<calcChain xmlns="http://schemas.openxmlformats.org/spreadsheetml/2006/main">
  <c r="E28" i="6" l="1"/>
  <c r="A28" i="6"/>
  <c r="A27" i="6"/>
  <c r="A27" i="12" l="1"/>
  <c r="G31" i="3"/>
  <c r="G35" i="12" l="1"/>
  <c r="G34" i="12"/>
  <c r="G33" i="12"/>
  <c r="G10" i="12"/>
  <c r="G9" i="12"/>
  <c r="G8" i="12"/>
  <c r="H15" i="11"/>
  <c r="F15" i="11"/>
  <c r="H14" i="11"/>
  <c r="F14" i="11"/>
  <c r="H13" i="11"/>
  <c r="F13" i="11"/>
  <c r="H11" i="11"/>
  <c r="F11" i="11"/>
  <c r="H10" i="11"/>
  <c r="I10" i="11" s="1"/>
  <c r="H9" i="11"/>
  <c r="C10" i="10"/>
  <c r="B10" i="10"/>
  <c r="C7" i="10"/>
  <c r="B7" i="10"/>
  <c r="D10" i="10" l="1"/>
  <c r="J10" i="10" s="1"/>
  <c r="I14" i="11"/>
  <c r="I15" i="11"/>
  <c r="I13" i="11"/>
  <c r="I11" i="11"/>
  <c r="I9" i="11"/>
  <c r="D7" i="10"/>
  <c r="J7" i="10" s="1"/>
  <c r="L8" i="10" l="1"/>
  <c r="O8" i="10" s="1"/>
  <c r="I17" i="11"/>
  <c r="I18" i="11" s="1"/>
  <c r="C7" i="12" s="1"/>
  <c r="C34" i="3"/>
  <c r="H34" i="3" s="1"/>
  <c r="I34" i="3" s="1"/>
  <c r="H40" i="3"/>
  <c r="F40" i="3"/>
  <c r="H39" i="3"/>
  <c r="F39" i="3"/>
  <c r="H38" i="3"/>
  <c r="F38" i="3"/>
  <c r="C36" i="3"/>
  <c r="F36" i="3" s="1"/>
  <c r="H35" i="3"/>
  <c r="I35" i="3" s="1"/>
  <c r="N18" i="11" l="1"/>
  <c r="G7" i="12"/>
  <c r="G11" i="12" s="1"/>
  <c r="I40" i="3"/>
  <c r="I38" i="3"/>
  <c r="H36" i="3"/>
  <c r="I36" i="3" s="1"/>
  <c r="I39" i="3"/>
  <c r="G12" i="12" l="1"/>
  <c r="G13" i="12" s="1"/>
  <c r="I42" i="3"/>
  <c r="C32" i="12" l="1"/>
  <c r="G32" i="12" s="1"/>
  <c r="G36" i="12" s="1"/>
  <c r="G37" i="12" s="1"/>
  <c r="G38" i="12" s="1"/>
  <c r="I43" i="3"/>
  <c r="C32" i="6"/>
  <c r="G32" i="6" s="1"/>
  <c r="G35" i="6"/>
  <c r="G34" i="6"/>
  <c r="G33" i="6"/>
  <c r="G36" i="6" l="1"/>
  <c r="G37" i="6" s="1"/>
  <c r="C9" i="3"/>
  <c r="G38" i="6" l="1"/>
  <c r="L11" i="3"/>
  <c r="Q5" i="8" l="1"/>
  <c r="Q4" i="8"/>
  <c r="G10" i="9"/>
  <c r="G9" i="9"/>
  <c r="G8" i="9"/>
  <c r="G32" i="8"/>
  <c r="G33" i="8" s="1"/>
  <c r="C36" i="8" s="1"/>
  <c r="AA25" i="8"/>
  <c r="AB26" i="8" s="1"/>
  <c r="H12" i="8"/>
  <c r="F12" i="8"/>
  <c r="I12" i="8" s="1"/>
  <c r="F11" i="8"/>
  <c r="I11" i="8" s="1"/>
  <c r="H15" i="8"/>
  <c r="F15" i="8"/>
  <c r="H14" i="8"/>
  <c r="F14" i="8"/>
  <c r="H13" i="8"/>
  <c r="F13" i="8"/>
  <c r="H11" i="8"/>
  <c r="H10" i="8"/>
  <c r="I10" i="8" s="1"/>
  <c r="H9" i="8"/>
  <c r="I9" i="8" s="1"/>
  <c r="M8" i="8" l="1"/>
  <c r="X29" i="8"/>
  <c r="AB29" i="8" s="1"/>
  <c r="AB32" i="8" s="1"/>
  <c r="G36" i="8"/>
  <c r="G39" i="8" s="1"/>
  <c r="Q8" i="8"/>
  <c r="Q11" i="8" s="1"/>
  <c r="I15" i="8"/>
  <c r="I14" i="8"/>
  <c r="I13" i="8"/>
  <c r="T14" i="1"/>
  <c r="I17" i="8" l="1"/>
  <c r="I12" i="7"/>
  <c r="I18" i="8" l="1"/>
  <c r="H19" i="8" s="1"/>
  <c r="H9" i="3"/>
  <c r="I9" i="3" s="1"/>
  <c r="C7" i="9" l="1"/>
  <c r="G7" i="9" s="1"/>
  <c r="G11" i="9" s="1"/>
  <c r="G12" i="9" s="1"/>
  <c r="G13" i="9" s="1"/>
  <c r="C9" i="5"/>
  <c r="X9" i="1" l="1"/>
  <c r="S9" i="1" l="1"/>
  <c r="C11" i="3" l="1"/>
  <c r="H11" i="3" s="1"/>
  <c r="G9" i="6" l="1"/>
  <c r="G10" i="6"/>
  <c r="G8" i="6"/>
  <c r="H9" i="5" l="1"/>
  <c r="I9" i="5" s="1"/>
  <c r="H34" i="1"/>
  <c r="H15" i="5"/>
  <c r="F15" i="5"/>
  <c r="H14" i="5"/>
  <c r="F14" i="5"/>
  <c r="H13" i="5"/>
  <c r="F13" i="5"/>
  <c r="H11" i="5"/>
  <c r="C11" i="5"/>
  <c r="F11" i="5" s="1"/>
  <c r="H10" i="5"/>
  <c r="I10" i="5" s="1"/>
  <c r="I15" i="5" l="1"/>
  <c r="I13" i="5"/>
  <c r="I11" i="5"/>
  <c r="I14" i="5"/>
  <c r="G18" i="4"/>
  <c r="G17" i="4"/>
  <c r="G16" i="4"/>
  <c r="G15" i="4"/>
  <c r="G14" i="4"/>
  <c r="G13" i="4"/>
  <c r="G12" i="4"/>
  <c r="G11" i="4"/>
  <c r="H10" i="3"/>
  <c r="I10" i="3" s="1"/>
  <c r="G14" i="2"/>
  <c r="G15" i="2"/>
  <c r="G16" i="2"/>
  <c r="G17" i="2"/>
  <c r="G18" i="2"/>
  <c r="G13" i="2"/>
  <c r="G12" i="2"/>
  <c r="G11" i="2"/>
  <c r="H15" i="3"/>
  <c r="F15" i="3"/>
  <c r="H14" i="3"/>
  <c r="F14" i="3"/>
  <c r="H13" i="3"/>
  <c r="F13" i="3"/>
  <c r="I17" i="5" l="1"/>
  <c r="F11" i="3"/>
  <c r="I11" i="3" s="1"/>
  <c r="I13" i="3"/>
  <c r="I14" i="3"/>
  <c r="I15" i="3"/>
  <c r="L28" i="1"/>
  <c r="T6" i="1"/>
  <c r="T13" i="1" s="1"/>
  <c r="T16" i="1" s="1"/>
  <c r="T18" i="1" s="1"/>
  <c r="H30" i="1"/>
  <c r="I17" i="3" l="1"/>
  <c r="I18" i="3" s="1"/>
  <c r="I18" i="5"/>
  <c r="D10" i="4"/>
  <c r="G10" i="4" s="1"/>
  <c r="G19" i="4" s="1"/>
  <c r="G20" i="4" s="1"/>
  <c r="F37" i="1"/>
  <c r="H35" i="1"/>
  <c r="G37" i="1" s="1"/>
  <c r="H36" i="1"/>
  <c r="H37" i="1" s="1"/>
  <c r="H33" i="1"/>
  <c r="E37" i="1" s="1"/>
  <c r="H31" i="1"/>
  <c r="H29" i="1"/>
  <c r="D10" i="2" l="1"/>
  <c r="C7" i="6"/>
  <c r="G7" i="6" s="1"/>
  <c r="G11" i="6" s="1"/>
  <c r="G12" i="6" s="1"/>
  <c r="G10" i="2"/>
  <c r="G19" i="2" s="1"/>
  <c r="G20" i="2" s="1"/>
  <c r="G21" i="2" s="1"/>
  <c r="H6" i="1"/>
  <c r="H13" i="1" s="1"/>
  <c r="H16" i="1" s="1"/>
  <c r="G21" i="4" l="1"/>
  <c r="G13" i="6"/>
  <c r="H18" i="1"/>
  <c r="G32" i="1" s="1"/>
  <c r="E32" i="1" l="1"/>
  <c r="L29" i="1"/>
  <c r="F32" i="1"/>
</calcChain>
</file>

<file path=xl/sharedStrings.xml><?xml version="1.0" encoding="utf-8"?>
<sst xmlns="http://schemas.openxmlformats.org/spreadsheetml/2006/main" count="950" uniqueCount="414">
  <si>
    <t>ค่าดินที่แหล่ง</t>
  </si>
  <si>
    <t>ราคาที่ดิน</t>
  </si>
  <si>
    <t>(บาท/ไร่)</t>
  </si>
  <si>
    <t>x</t>
  </si>
  <si>
    <t>บาท/ลบ.ม</t>
  </si>
  <si>
    <t>(หลวม)</t>
  </si>
  <si>
    <t>เอกสารสิทธิ์</t>
  </si>
  <si>
    <t>(สปก.)</t>
  </si>
  <si>
    <t>บาท</t>
  </si>
  <si>
    <t>ใช้น้ำมันเฉลี่ยลิตรละ</t>
  </si>
  <si>
    <t>ราคาวัสดุที่แหล่ง</t>
  </si>
  <si>
    <t>ค่าดำเนินการและค่าเสื่อมราคางานขุด-ขน</t>
  </si>
  <si>
    <t>รวมค่าวัสดุที่หน้างาน</t>
  </si>
  <si>
    <t>รวมค่างานต้นทุน+ค่าปรับเกลี่ย</t>
  </si>
  <si>
    <t>และขนส่งวัสดุในพื้นที่ปกติ(ที่ราบ)</t>
  </si>
  <si>
    <t>ค่างาน ลบ.ม ละ</t>
  </si>
  <si>
    <t>กม.</t>
  </si>
  <si>
    <t>รถบรรทุกดิน 6 ล้อ จะได้ดินประมาณ 9-11 คิว ขื้นกับขนาดของกระบะรถ</t>
  </si>
  <si>
    <t>รถบรรทุกดิน 10 ล้อ จะได้ดิน ประมาณ 18-20 คิว ขื้นกับขนาดของกระบะรถ</t>
  </si>
  <si>
    <t>หมายเหตุ</t>
  </si>
  <si>
    <t>กรอกข้อมูลเฉพาะช่องสีเหลือง</t>
  </si>
  <si>
    <t>(ราคาเกลี่ย/คิวบรรทุก)</t>
  </si>
  <si>
    <t>รายการคำนวณงานทาง</t>
  </si>
  <si>
    <t>ประเภทงาน</t>
  </si>
  <si>
    <t>งานซ่อมแซมผิวทางลูกรัง</t>
  </si>
  <si>
    <t>กว้าง(ม.)</t>
  </si>
  <si>
    <t>ยาว(ม.)</t>
  </si>
  <si>
    <t>หนา(ม.)</t>
  </si>
  <si>
    <t>งบประมาณ</t>
  </si>
  <si>
    <t>แฟ็คเตอร์ F</t>
  </si>
  <si>
    <t>เงินต้นทุน</t>
  </si>
  <si>
    <t>ลบ.ม</t>
  </si>
  <si>
    <t>งานยกร่องพูนดินถนนลูกรัง</t>
  </si>
  <si>
    <t>ลูกรัง : รายการประมาณราคาต่อหน่วย  (ราคาน้ำมันโซล่าที่อำเภอเมือง ราคา)</t>
  </si>
  <si>
    <t xml:space="preserve">ความยาว 1 เมตรเท่ากับ </t>
  </si>
  <si>
    <t>ความยาวที่ได้/เงินงบประมาณ</t>
  </si>
  <si>
    <t>การคิดวัสดุที่แหล่งลูกรังท้องที่</t>
  </si>
  <si>
    <t>การคิดวัสดุที่แหล่งลูกรังอย่างดี</t>
  </si>
  <si>
    <t>งานดินคันทาง</t>
  </si>
  <si>
    <t>(โฉนดที่ดิน)</t>
  </si>
  <si>
    <t xml:space="preserve">รถบรรทุกดิน 6 ล้อ จะได้ดินประมาณ 9-11 คิว ขื้นกับขนาดของกระบะรถ ตามความเป็นจริงอยู่ที่ 5 คิว </t>
  </si>
  <si>
    <t>คิวดิน</t>
  </si>
  <si>
    <t>ลำดับที่</t>
  </si>
  <si>
    <t>รายการ</t>
  </si>
  <si>
    <t>จำนวน</t>
  </si>
  <si>
    <t>หน่วย</t>
  </si>
  <si>
    <t>ค่าวัสดุ</t>
  </si>
  <si>
    <t>ราคา/หน่วย</t>
  </si>
  <si>
    <t>เป็นเงิน</t>
  </si>
  <si>
    <t>งานปรับปรุงถนนดิน</t>
  </si>
  <si>
    <t>ท่อน</t>
  </si>
  <si>
    <t>ปูนสำหรับยาแนวท่อ</t>
  </si>
  <si>
    <t>LS</t>
  </si>
  <si>
    <t xml:space="preserve">รวมราคาประมาณการค่าวัสดุ + ค่าแรงงาน เป็นเงิน </t>
  </si>
  <si>
    <t>รวมราคาประมาณการทั้งโครงการเป็นเงินทั้งสิ้น</t>
  </si>
  <si>
    <t>ลงชื่อ ……...……………………………..………ผู้ประมาณการ</t>
  </si>
  <si>
    <t>นายคมคิด  การิสุข</t>
  </si>
  <si>
    <t>ค่าแรงงาน</t>
  </si>
  <si>
    <t>รวมค่าวัสดุและ</t>
  </si>
  <si>
    <t>แรงงานเป็นเงิน</t>
  </si>
  <si>
    <t>ปริมาณงาน</t>
  </si>
  <si>
    <t xml:space="preserve">         กว้าง      </t>
  </si>
  <si>
    <t>เมตร</t>
  </si>
  <si>
    <t>ยาว</t>
  </si>
  <si>
    <t>เมตรหนาเฉลี่ย</t>
  </si>
  <si>
    <t>สรุปผลการประมาณราคาก่อสร้าง</t>
  </si>
  <si>
    <t>แบบ ปร.5</t>
  </si>
  <si>
    <t xml:space="preserve">ส่วนราชการ  </t>
  </si>
  <si>
    <t>ส่วนโยธา</t>
  </si>
  <si>
    <t>งานทาง</t>
  </si>
  <si>
    <t>เจ้าของโครงการ</t>
  </si>
  <si>
    <t>องค์การบริหารส่วนตำบลโป่งนก       อำเภอเทพสถิต       จังหวัดชัยภูมิ</t>
  </si>
  <si>
    <t>องค์การบริหารส่วนตำบลโป่งนก อำเภอเทพสถิต  จังหวัดชัยภูมิ</t>
  </si>
  <si>
    <t>แบบเลขที่</t>
  </si>
  <si>
    <t xml:space="preserve">จำนวน   </t>
  </si>
  <si>
    <t>แผ่น</t>
  </si>
  <si>
    <t xml:space="preserve"> องค์การบริหารส่วนตำบลโป่งนก       อำเภอเทพสถิต       จังหวัดชัยภูมิ</t>
  </si>
  <si>
    <t>หน่วยงานออกแบบ</t>
  </si>
  <si>
    <t>ค่าวัสดุและค่าแรงงาน</t>
  </si>
  <si>
    <t>FACTER  F</t>
  </si>
  <si>
    <t>ค่าก่อสร้างทั้งหมด</t>
  </si>
  <si>
    <t>รวมเป็นเงิน ( บาท )</t>
  </si>
  <si>
    <t>งานอาคาร</t>
  </si>
  <si>
    <t>งานชลประทาน</t>
  </si>
  <si>
    <t>งานสะพานและท่อเหลี่ยม</t>
  </si>
  <si>
    <t>เงื่อนไข</t>
  </si>
  <si>
    <t>เงินจ่ายล่วงหน้า</t>
  </si>
  <si>
    <t>เงินประกันผลงาน</t>
  </si>
  <si>
    <t>ดอกเบี้ยเงินกู้</t>
  </si>
  <si>
    <t>ภาษีมูลค่าเพิ่ม</t>
  </si>
  <si>
    <t>ประเภทป้ายโครงการ  1 ป้าย</t>
  </si>
  <si>
    <t>คิดค่าก่อสร้างเป็นเงิน</t>
  </si>
  <si>
    <t>ราคาประมาณการทั้งโครงการเป็นเงิน</t>
  </si>
  <si>
    <t>งานวางท่อระบายน้ำ คสล.</t>
  </si>
  <si>
    <t>ภายใต้เงื่อนไข</t>
  </si>
  <si>
    <t xml:space="preserve">ประมาณราคาวันที่    </t>
  </si>
  <si>
    <t xml:space="preserve">              ( นายคมคิด  การิสุข)</t>
  </si>
  <si>
    <t xml:space="preserve">           ( โฆสิต  ตั้งตรงไพโรจน์ )</t>
  </si>
  <si>
    <t xml:space="preserve">    </t>
  </si>
  <si>
    <t xml:space="preserve">    ปลัดองค์การบริหารส่วนตำบลโป่งนก</t>
  </si>
  <si>
    <t>งานถางป่า,โคนต้นขุดตอ,กรุยทาง,ขนทิ้ง</t>
  </si>
  <si>
    <t>ตร.ม</t>
  </si>
  <si>
    <t>เดือน</t>
  </si>
  <si>
    <t>พ.ศ.</t>
  </si>
  <si>
    <t xml:space="preserve"> วันที่</t>
  </si>
  <si>
    <t xml:space="preserve">ประมาณราคาเมื่อ   </t>
  </si>
  <si>
    <t>ตัวอักษร</t>
  </si>
  <si>
    <t>คันทางถนนยกร่องพูนดินลูกรังเพื่อการเกษตร</t>
  </si>
  <si>
    <t>–</t>
  </si>
  <si>
    <t>ท่อ คสล. ขนาด Ø 0.80 x 1.00  ม.</t>
  </si>
  <si>
    <t>งานผิวจราจรถนนดิน</t>
  </si>
  <si>
    <t>ลงชื่อ ……...………………………ผู้ประมาณการ</t>
  </si>
  <si>
    <t>ลงชื่อว่าที่ร.ต. .....……………………ผู้เห็นชอบ</t>
  </si>
  <si>
    <t xml:space="preserve">               ลงชื่อ................................................อนุมัติ</t>
  </si>
  <si>
    <t xml:space="preserve">                นายกองค์การบริหารส่วนตำบลโป่งนก</t>
  </si>
  <si>
    <t>ขนาดผิวจราจรถนนลูกรัง</t>
  </si>
  <si>
    <t xml:space="preserve"> ขุด — ขน</t>
  </si>
  <si>
    <t>นายช่างโยธาชำนาญงาน</t>
  </si>
  <si>
    <t xml:space="preserve"> แบบเลขที่      </t>
  </si>
  <si>
    <t>รายการที่</t>
  </si>
  <si>
    <t xml:space="preserve">ประมาณการโดย  นายคมคิด  การิสุข                                                                                                                                                       </t>
  </si>
  <si>
    <t>รวมค่างานต้นทุน</t>
  </si>
  <si>
    <t>ค่า  Factor  F</t>
  </si>
  <si>
    <t>ประเภทงานทาง</t>
  </si>
  <si>
    <t>ประเภทงานสะพานและท่อเหลี่ยม</t>
  </si>
  <si>
    <t>ประเภทงานอาคาร</t>
  </si>
  <si>
    <t>ประเภทงานชลประทาน</t>
  </si>
  <si>
    <t>รวมเป็นค่าก่อสร้าง</t>
  </si>
  <si>
    <t>ปรับราคาเป็นค่าก่อสร้างทั้งสิ้น</t>
  </si>
  <si>
    <t>ที่</t>
  </si>
  <si>
    <t>ปลัดองค์การบริหารส่วนตำบลโป่งนก</t>
  </si>
  <si>
    <t>13/2559-001</t>
  </si>
  <si>
    <t xml:space="preserve">        20      เดือน มกราคม    พ.ศ.   2559</t>
  </si>
  <si>
    <t>คิดค่าก่อสร้างเป็นเงินจำนวนทั้งสิ้น</t>
  </si>
  <si>
    <t>(</t>
  </si>
  <si>
    <t>)</t>
  </si>
  <si>
    <t xml:space="preserve">    แบบก่อสร้าง - รายการประมาณราคา</t>
  </si>
  <si>
    <t xml:space="preserve">ดินคันทางขุดตักกับที่ </t>
  </si>
  <si>
    <t>ส่วนราชการ     กองช่าง          องค์การบริหารส่วนตำบลโป่งนก   อำเภอเทพสถิต      จังหวัดชัยภูมิ</t>
  </si>
  <si>
    <t>ท่อ คสล. ขนาด Ø 0.60 x 1.00  ม.</t>
  </si>
  <si>
    <t xml:space="preserve">     </t>
  </si>
  <si>
    <t xml:space="preserve"> เมื่อวันที่  </t>
  </si>
  <si>
    <t>รวมค่าก่อสร้างเป็นจำนวนทั้งสิ้น</t>
  </si>
  <si>
    <t xml:space="preserve">           นายช่างโยธาชำนาญงาน</t>
  </si>
  <si>
    <t>(โฆสิต ตั้งตรงไพโรจน์)</t>
  </si>
  <si>
    <t xml:space="preserve">   ปลัดองค์การบริหารส่วนตำบลโป่งนก</t>
  </si>
  <si>
    <t>ปร.5 (ท)</t>
  </si>
  <si>
    <t>ปร.4(ท)</t>
  </si>
  <si>
    <t>ปร.4 ท</t>
  </si>
  <si>
    <t>กองช่าง</t>
  </si>
  <si>
    <t>ขนาดเบา</t>
  </si>
  <si>
    <t xml:space="preserve">   รักษาการผู้อำนวยการกองช่าง</t>
  </si>
  <si>
    <t xml:space="preserve">         ( นายคมคิด  การิสุข)                                                                                                                                 ( โฆสิต ตั้งตรงไพโรจน์)</t>
  </si>
  <si>
    <t>ลงชื่อว่าที่ร้อยตรี………………..………ผู้เห็นชอบ</t>
  </si>
  <si>
    <t>– บัญชีค่าแรงงาน/ค่าดำเนินการสำหรับการถอดแบบคำนวณราคากลางงานก่อสร้าง กรมบัญชีกลาง ฉบับปรับปรุง ปี 2562</t>
  </si>
  <si>
    <t>ลงชื่อ ……...……………………………..………ประมาณการ</t>
  </si>
  <si>
    <t>ดอกเบี้ยเงินกู้     5%</t>
  </si>
  <si>
    <t xml:space="preserve">– Factor F ปรับปรุงใหม่  กค 0433.2/ว281 ลว.19 มิ.ย.63 </t>
  </si>
  <si>
    <t>ลงชื่อว่าที่ร้อยตรี..……………………………..……อนุมัติ</t>
  </si>
  <si>
    <t>ภาษีมูลค่าเพิ่ม    7%</t>
  </si>
  <si>
    <r>
      <rPr>
        <b/>
        <sz val="14"/>
        <color rgb="FFFF0000"/>
        <rFont val="TH SarabunPSK"/>
        <family val="2"/>
      </rPr>
      <t xml:space="preserve">ลูกรัง </t>
    </r>
    <r>
      <rPr>
        <b/>
        <sz val="14"/>
        <color theme="1"/>
        <rFont val="TH SarabunPSK"/>
        <family val="2"/>
      </rPr>
      <t xml:space="preserve">          </t>
    </r>
  </si>
  <si>
    <r>
      <rPr>
        <b/>
        <u/>
        <sz val="16"/>
        <rFont val="TH SarabunPSK"/>
        <family val="2"/>
      </rPr>
      <t>กรอกข้อมูลเฉพาะ</t>
    </r>
    <r>
      <rPr>
        <b/>
        <u/>
        <sz val="16"/>
        <color rgb="FFFF0000"/>
        <rFont val="TH SarabunPSK"/>
        <family val="2"/>
      </rPr>
      <t>ช่องสีเหลือง</t>
    </r>
  </si>
  <si>
    <r>
      <t xml:space="preserve">กรอกข้อมูลเฉพาะช่องสี  </t>
    </r>
    <r>
      <rPr>
        <b/>
        <u/>
        <sz val="16"/>
        <color rgb="FFFF0000"/>
        <rFont val="TH SarabunPSK"/>
        <family val="2"/>
      </rPr>
      <t>(ยกเว้นสีเทา</t>
    </r>
    <r>
      <rPr>
        <b/>
        <u/>
        <sz val="16"/>
        <color theme="1"/>
        <rFont val="TH SarabunPSK"/>
        <family val="2"/>
      </rPr>
      <t>)</t>
    </r>
  </si>
  <si>
    <r>
      <t xml:space="preserve">           </t>
    </r>
    <r>
      <rPr>
        <sz val="20"/>
        <color theme="1"/>
        <rFont val="TH SarabunPSK"/>
        <family val="2"/>
      </rPr>
      <t xml:space="preserve">   </t>
    </r>
    <r>
      <rPr>
        <sz val="22"/>
        <color theme="1"/>
        <rFont val="TH SarabunPSK"/>
        <family val="2"/>
      </rPr>
      <t xml:space="preserve">       </t>
    </r>
    <r>
      <rPr>
        <b/>
        <sz val="22"/>
        <color theme="1"/>
        <rFont val="TH SarabunPSK"/>
        <family val="2"/>
      </rPr>
      <t>กองช่าง    องค์การบริหารส่วนตำบลโป่งนก</t>
    </r>
  </si>
  <si>
    <r>
      <t xml:space="preserve">องค์การบริหารส่วนตำบลโป่งนก </t>
    </r>
    <r>
      <rPr>
        <b/>
        <sz val="14"/>
        <rFont val="TH SarabunPSK"/>
        <family val="2"/>
      </rPr>
      <t xml:space="preserve">                                                                                                    </t>
    </r>
  </si>
  <si>
    <r>
      <rPr>
        <b/>
        <sz val="14"/>
        <rFont val="TH SarabunPSK"/>
        <family val="2"/>
      </rPr>
      <t xml:space="preserve">ฝ่าย/งาน </t>
    </r>
    <r>
      <rPr>
        <sz val="14"/>
        <rFont val="TH SarabunPSK"/>
        <family val="2"/>
      </rPr>
      <t xml:space="preserve">  กองช่อง องค์การบริหารส่วนตำบลโป่งนก    อำเภอเทพสถิต    จังหวัดชัยภูมิ</t>
    </r>
  </si>
  <si>
    <r>
      <rPr>
        <b/>
        <sz val="14"/>
        <rFont val="TH SarabunPSK"/>
        <family val="2"/>
      </rPr>
      <t xml:space="preserve">ฝ่าย/งาน </t>
    </r>
    <r>
      <rPr>
        <sz val="14"/>
        <rFont val="TH SarabunPSK"/>
        <family val="2"/>
      </rPr>
      <t xml:space="preserve">  กองช่าง องค์การบริหารส่วนตำบลโป่งนก    อำเภอเทพสถิต    จังหวัดชัยภูมิ</t>
    </r>
  </si>
  <si>
    <t>งานท่อทั่วไป</t>
  </si>
  <si>
    <t>ท่อ คสล. ขนาด Ø 0.20 x 1.00  ม.</t>
  </si>
  <si>
    <t>ท่อ คสล. ขนาด Ø 0.40 x 1.00  ม.</t>
  </si>
  <si>
    <t>ท่อ คสล. ขนาด Ø 1.00 x 1.00  ม.</t>
  </si>
  <si>
    <t xml:space="preserve">                </t>
  </si>
  <si>
    <t xml:space="preserve">                         </t>
  </si>
  <si>
    <t xml:space="preserve">                      </t>
  </si>
  <si>
    <t xml:space="preserve">                     (นายวชิรพงศ์ ขุนทดธีรสวัสดิ์)</t>
  </si>
  <si>
    <t>1.งานท่อทั่วไป</t>
  </si>
  <si>
    <t>­ ค่าท่อ</t>
  </si>
  <si>
    <t xml:space="preserve">      =</t>
  </si>
  <si>
    <t>บาท/เที่ยว</t>
  </si>
  <si>
    <t>งานท่อคอนกรีตเสริมเหล็ก ขนาด Ø</t>
  </si>
  <si>
    <t>­ ค่าขนส่ง</t>
  </si>
  <si>
    <t>ก.ม.</t>
  </si>
  <si>
    <t>­ ค่าขนส่งเฉลี่ย</t>
  </si>
  <si>
    <t>(จำนวนท่อที่ขน 1เที่ยว)</t>
  </si>
  <si>
    <t>บาท/ท่อน</t>
  </si>
  <si>
    <t>­ ค่าวาง เรียง ยาแนว</t>
  </si>
  <si>
    <t>รวมทั้งสิ้น(1)+(3)+(5)</t>
  </si>
  <si>
    <t>ค่าท่อ ใช้ราคาตามข้อกำหนดเกี่ยวกับราคาและแหล่ง</t>
  </si>
  <si>
    <t>วัสดุก่อสร้างในส่วนแนวทางปฏิบัติและรายละเอียดประกอบการคำนวณราคากลางงานก่อสร้าง</t>
  </si>
  <si>
    <t>ค่าขนส่งท่อ คิดจากการขนโดยรถบรรทุก 10 ล้อ เที่ยวละ 13 ตัน</t>
  </si>
  <si>
    <t xml:space="preserve">ค่าขนส่งขึ้น - ลง คิดเดที่ยวละ 300 บาท </t>
  </si>
  <si>
    <t>ขนาดทอ
(ม.)</t>
  </si>
  <si>
    <t>จานวนทอ / เทยว
(ทอน)</t>
  </si>
  <si>
    <r>
      <t xml:space="preserve">คาวาง เรยง และยาแนว
</t>
    </r>
    <r>
      <rPr>
        <b/>
        <sz val="13"/>
        <color indexed="8"/>
        <rFont val="TH SarabunPSK"/>
        <family val="1"/>
        <charset val="204"/>
      </rPr>
      <t>(บาท / ทอน)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</si>
  <si>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0.20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</si>
  <si>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0.30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</si>
  <si>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0.40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</si>
  <si>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0.50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</si>
  <si>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0.60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</si>
  <si>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0.80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</si>
  <si>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1.00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</si>
  <si>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1.20</t>
    </r>
  </si>
  <si>
    <r>
      <t></t>
    </r>
    <r>
      <rPr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H SarabunPSK"/>
        <family val="1"/>
        <charset val="204"/>
      </rPr>
      <t>1.50</t>
    </r>
  </si>
  <si>
    <r>
      <t xml:space="preserve">องค์การบริหารส่วนตำบลโป่งนก </t>
    </r>
    <r>
      <rPr>
        <sz val="14"/>
        <rFont val="TH SarabunPSK"/>
        <family val="2"/>
      </rPr>
      <t xml:space="preserve">                                                                                                    </t>
    </r>
  </si>
  <si>
    <t>ฝ่าย/งาน   กองช่าง องค์การบริหารส่วนตำบลโป่งนก    อำเภอเทพสถิต    จังหวัดชัยภูมิ</t>
  </si>
  <si>
    <t>ปูนสำหรับยาแนว</t>
  </si>
  <si>
    <t>Ls</t>
  </si>
  <si>
    <t>ขนส่งวางเรียงยาแนว</t>
  </si>
  <si>
    <t>ขนส่งวา'เรียงยาแนว</t>
  </si>
  <si>
    <t>ลงชื่อ...............................................................ผู้อนุมัติ</t>
  </si>
  <si>
    <t>(นายวชิรพงศ์  ขุดทดธีรสวัสดิ์)</t>
  </si>
  <si>
    <t xml:space="preserve"> นายกองค์การบริหารส่วนตำบลโป่งนก</t>
  </si>
  <si>
    <t xml:space="preserve">      </t>
  </si>
  <si>
    <t>ลงชื่อ...............................................ประมาณราคา                ลงชื่อ ว่าที่ร้อยตรี.............................................เห็นชอบ</t>
  </si>
  <si>
    <t xml:space="preserve">         ( นายคมคิด  การิสุข)                                                                                ( โฆสิต ตั้งตรงไพโรจน์)</t>
  </si>
  <si>
    <t>– ราคาวัสดุก่อสร้าง สนง.ปลัดกระทรวงพาณิชย์จังหวัดชัยภูมิ เดือนเมษายน   2565</t>
  </si>
  <si>
    <r>
      <rPr>
        <u/>
        <sz val="12"/>
        <color indexed="8"/>
        <rFont val="TH SarabunPSK"/>
        <family val="2"/>
      </rPr>
      <t xml:space="preserve">หมายเหตุ  </t>
    </r>
    <r>
      <rPr>
        <sz val="12"/>
        <color indexed="8"/>
        <rFont val="TH SarabunPSK"/>
        <family val="2"/>
      </rPr>
      <t xml:space="preserve">  ราคาน้ำมันดีเชลที่หน้าปั้ม  อ.เมือง   จ.ชัยภูมิ   ราคาลิตรละ   32.00 - 32.99   บาท/ลิตร</t>
    </r>
  </si>
  <si>
    <t xml:space="preserve"> ลงชื่อ ............................................อนุมัติ</t>
  </si>
  <si>
    <t xml:space="preserve">     (นายวชิรพงศ์ ขุนทดธรีสวัสดิ์)</t>
  </si>
  <si>
    <t>นายกองค์การบริหารส่วนตำบลโป่งนก</t>
  </si>
  <si>
    <r>
      <t>เมื่อวันที่      17</t>
    </r>
    <r>
      <rPr>
        <sz val="14"/>
        <color rgb="FFFF0000"/>
        <rFont val="TH SarabunPSK"/>
        <family val="2"/>
      </rPr>
      <t xml:space="preserve">   เดือนพฤษภาคม    2565</t>
    </r>
    <r>
      <rPr>
        <sz val="14"/>
        <rFont val="TH SarabunPSK"/>
        <family val="2"/>
      </rPr>
      <t xml:space="preserve">   ประจำปีงบประมาณ  2565</t>
    </r>
  </si>
  <si>
    <t>พ.ศ.2565</t>
  </si>
  <si>
    <t xml:space="preserve">      นายช่างโยธาชำนาญงาน                                                                    ปลัดองค์การบริหารส่วนตำบลโป่งนก</t>
  </si>
  <si>
    <t>ดินลูกรัง(บดทับแน่น)</t>
  </si>
  <si>
    <t xml:space="preserve"> ลงชื่อ..................................................อนุมัติ</t>
  </si>
  <si>
    <t xml:space="preserve">       (นายวชิรพงศ์  ขุนทดธีรสวัสดิ์)</t>
  </si>
  <si>
    <t xml:space="preserve">  ปลัดองค์การบริหารส่วนตำบลโป่งนก</t>
  </si>
  <si>
    <t>(นายวชิรพงศ์  ขุนทดธีรสวัสดิ์)</t>
  </si>
  <si>
    <t>ลงชื่อ...............................................................อนุมัติ</t>
  </si>
  <si>
    <t xml:space="preserve">     (นายวชิรพงศ์  ขุนทดธีรสวัสดิ์)</t>
  </si>
  <si>
    <t>(โฆสิต  ตั้งตรงไพโรจน์)</t>
  </si>
  <si>
    <t>(นายคมคิด  การิสุข)</t>
  </si>
  <si>
    <t>ลงชื่อ ว่าที่ ร.ต.  …………………………..………เห็นชอบ</t>
  </si>
  <si>
    <t>ลงชื่อ.... …………………………..………อนุมัติ</t>
  </si>
  <si>
    <t>ค่าขนส่งวัสดุจากแหล่งถึงหน้างาน(10ล้อ)น.น.รวมไม่เกิน 25ตัน</t>
  </si>
  <si>
    <t>ค่าขนส่งวัสดุจากแหล่งถึงหน้างาน(10ล้อและรถพ่วงลาก)</t>
  </si>
  <si>
    <t>ค่าปรับเกลี่ย *****ขนาดกลาง</t>
  </si>
  <si>
    <t>ค่าปรับเกลี่ย *****ขนาดเบา</t>
  </si>
  <si>
    <t>32500 —35.99</t>
  </si>
  <si>
    <t>ป้ายโครงการ  1 ป้าย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</si>
  <si>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</si>
  <si>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ลงชื่อ...............................................ประมาณราคา                                                                                       ลงชื่อว่าที่ร้อยตรี.............................................เห็นชอบ</t>
  </si>
  <si>
    <t>คิดเป็นเงินงบประมาณทั้งสิ้น</t>
  </si>
  <si>
    <t xml:space="preserve">      นายช่างโยธาชำนาญงาน                                                                                                                       ปลัดองค์การบริหารส่วนตำบลโป่งนก</t>
  </si>
  <si>
    <t>เรียน นายกองค์การบริหารส่วนตำบลโป่งนก</t>
  </si>
  <si>
    <t>คณะกรรมการกำหนดราคากลางได้ตรวจสอบแล้วเห็นชอบกับค่าจ้างโครงการนี้และให้ยึดถือประมาณการนี้เป็นราคากลางจึงได้ลงลายมือไว้เป็นหลักฐาน</t>
  </si>
  <si>
    <t>ลงชื่อ...............................................กรรมการกำหนดราคากลาง     ลงชื่อ............................................................กรรมการกำหนดราคากลาง</t>
  </si>
  <si>
    <t>ลงชื่อ...............................................ประธานกรรมการกำหนดราคากลาง</t>
  </si>
  <si>
    <t xml:space="preserve">              (โฆสิต ตั้งตรงไพโรจน์)</t>
  </si>
  <si>
    <t>ลงชื่อว่าที่ร้อยตรี………….........……..………ผู้เห็นชอบ</t>
  </si>
  <si>
    <t xml:space="preserve">     ปลัดองค์การบริหารส่วนตำบลโป่งนก</t>
  </si>
  <si>
    <t>ลงชื่อ ……...……………………………..……กรรมการกำหนดราคากลาง</t>
  </si>
  <si>
    <t>เจ้าพนักงานป้องกัน</t>
  </si>
  <si>
    <t xml:space="preserve">องค์การบริหารส่วนตำบลโป่งนก                                                                                                     </t>
  </si>
  <si>
    <t>ลงชื่อ ……...……………………………..……ประธานกรรมการกำหนดราคากลาง</t>
  </si>
  <si>
    <t>ลงชื่อว่าที่ ร.ต................................................................เห็นชอบ</t>
  </si>
  <si>
    <t>(โฆสิต  ตั้งตรงไพโรจน์ )</t>
  </si>
  <si>
    <t>ลงชื่อ.........................................................................อนุมัติ</t>
  </si>
  <si>
    <t xml:space="preserve"> (นายวชิรพงศ์  ขุนทดธีรสวัสดิ์)</t>
  </si>
  <si>
    <t xml:space="preserve">  นายกองค์การบริหารส่วนตำบลโป่งนก</t>
  </si>
  <si>
    <r>
      <rPr>
        <b/>
        <sz val="14"/>
        <rFont val="TH SarabunPSK"/>
        <family val="2"/>
      </rPr>
      <t xml:space="preserve">ฝ่าย/งาน </t>
    </r>
    <r>
      <rPr>
        <sz val="14"/>
        <rFont val="TH SarabunPSK"/>
        <family val="2"/>
      </rPr>
      <t xml:space="preserve">  คณะกรรมการกำหนดราคากลาง  องค์การบริหารส่วนตำบลโป่งนก    อำเภอเทพสถิต    จังหวัดชัยภูมิ</t>
    </r>
  </si>
  <si>
    <t>คิดเป็นเงินราคากลางทั้งสิ้น</t>
  </si>
  <si>
    <t>คณะกรรมการกำหนดราคากลาง  องค์การบริหารส่วนตำบลโป่งนก   อำเภอเทพสถิต      จังหวัดชัยภูมิ</t>
  </si>
  <si>
    <t>พ.ศ.2566</t>
  </si>
  <si>
    <t xml:space="preserve">                  </t>
  </si>
  <si>
    <t xml:space="preserve">         ( นายคมคิด  การิสุข)                                                         ( นางสาวภัณฑิลา กาชัย)</t>
  </si>
  <si>
    <t xml:space="preserve">            นักทรัพยากรบุคคลปกิบัติการ </t>
  </si>
  <si>
    <t xml:space="preserve">     (นางภัคธีมา  เพชรนอก)</t>
  </si>
  <si>
    <t xml:space="preserve">       หัวหน้าสำนักปลัด</t>
  </si>
  <si>
    <t xml:space="preserve">        (นายคมคิด  การิสุข)</t>
  </si>
  <si>
    <t xml:space="preserve">  ( นางสาวภัณฑิลา กาชัย)</t>
  </si>
  <si>
    <t>(นางภัคธีมา กาชัย)</t>
  </si>
  <si>
    <t xml:space="preserve"> หัวหน้าสำนักปลัด</t>
  </si>
  <si>
    <t xml:space="preserve"> เมื่อวันที่   16</t>
  </si>
  <si>
    <t xml:space="preserve">คณะกรรมการกำหนดราคากลาง                                                                                                                                                 </t>
  </si>
  <si>
    <t>คณะกรรมการกำหนดราคากลาง  ตามคำสั่ง อบต.โป่งนก  เลขที่  74/2566 ลงวันที่ 14 มีนาคม พ.ศ. 2566</t>
  </si>
  <si>
    <t xml:space="preserve">    นายช่างโยธาชำนาญงาน   </t>
  </si>
  <si>
    <t>– ราคาน้ำมันเชื้อเพลิงโซล่า ที่ อ.เมือง 33.00 - 33.99 บาท</t>
  </si>
  <si>
    <t>– ราคาวัสดุก่อสร้าง สนง.ปลัดกระทรวงพานิณิชย์จังหวัดชัยภูมิ เดือนมีนาคม  2566</t>
  </si>
  <si>
    <t>– บัญชีค่าแรงงาน/ค่าดำเนินการสำหรับการถอดแบบคำนวณราคากลางงานก่อสร้างกรมบัญชีกลาง กค.0433.2/ว135</t>
  </si>
  <si>
    <t>– ราคาวัสดุก่อสร้าง สนง.ปลัดกระทรวงพานิณิชย์จังหวัดชัยภูมิ เดือนมีนาคม 2566</t>
  </si>
  <si>
    <t>– ราคาน้ำมันเชื้อเพลิงโซล่า ที่ อ.เมือง 33.00 - 33.99  บาท</t>
  </si>
  <si>
    <t>– ราคาวัสดุก่อสร้าง สนง.ปลัดกระทรวงพาณิชย์จังหวัดชัยภูมิ เดือนมีนาคม   2566</t>
  </si>
  <si>
    <t>10 เดือนเมษายน</t>
  </si>
  <si>
    <r>
      <t>เ</t>
    </r>
    <r>
      <rPr>
        <b/>
        <sz val="14"/>
        <rFont val="TH SarabunPSK"/>
        <family val="2"/>
      </rPr>
      <t>มื่อวันที่</t>
    </r>
    <r>
      <rPr>
        <sz val="14"/>
        <rFont val="TH SarabunPSK"/>
        <family val="2"/>
      </rPr>
      <t xml:space="preserve">      10</t>
    </r>
    <r>
      <rPr>
        <sz val="14"/>
        <color rgb="FFFF0000"/>
        <rFont val="TH SarabunPSK"/>
        <family val="2"/>
      </rPr>
      <t xml:space="preserve">  เดือนเมษายน  2566</t>
    </r>
    <r>
      <rPr>
        <sz val="14"/>
        <rFont val="TH SarabunPSK"/>
        <family val="2"/>
      </rPr>
      <t xml:space="preserve">   ประจำปีงบประมาณ  2566</t>
    </r>
  </si>
  <si>
    <t>เมษายน</t>
  </si>
  <si>
    <t xml:space="preserve">  เดือนเมษายน</t>
  </si>
  <si>
    <t>จข.2/2566-1</t>
  </si>
  <si>
    <t>ป้ายประชาสัมพันธ์โครงการ</t>
  </si>
  <si>
    <r>
      <rPr>
        <b/>
        <sz val="14"/>
        <rFont val="TH SarabunPSK"/>
        <family val="2"/>
      </rPr>
      <t>รายการประมาณราคาก่อสร้าง</t>
    </r>
    <r>
      <rPr>
        <sz val="14"/>
        <rFont val="TH SarabunPSK"/>
        <family val="2"/>
      </rPr>
      <t xml:space="preserve">     </t>
    </r>
    <r>
      <rPr>
        <sz val="14"/>
        <color rgb="FFFF0000"/>
        <rFont val="TH SarabunPSK"/>
        <family val="2"/>
      </rPr>
      <t xml:space="preserve">  โครงการซ่อมแซมผิวจราจรถนนลูกรังเพื่อการกษตรสายบุ่งเวียน - ห้วยยางแล้ง(ช่วงไร่นายมานะ เสถียรธรรม)</t>
    </r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</si>
  <si>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</t>
    </r>
    <r>
      <rPr>
        <sz val="14"/>
        <color rgb="FFFF0000"/>
        <rFont val="TH SarabunPSK"/>
        <family val="2"/>
      </rPr>
      <t xml:space="preserve">บ้านบุ่งเวียน  หมู่ที่   </t>
    </r>
    <r>
      <rPr>
        <sz val="14"/>
        <rFont val="TH SarabunPSK"/>
        <family val="2"/>
      </rPr>
      <t xml:space="preserve">  องค์การบริหารส่วนตำบลโป่งนก      อำเภอเทพสถิต    จังหวัดชัยภูมิ </t>
    </r>
  </si>
  <si>
    <r>
      <t xml:space="preserve">สถานที่ก่อสร้าง   </t>
    </r>
    <r>
      <rPr>
        <sz val="14"/>
        <color rgb="FFFF0000"/>
        <rFont val="TH SarabunPSK"/>
        <family val="2"/>
      </rPr>
      <t xml:space="preserve"> บ้านบุ่งเวียน หมู่ที่    </t>
    </r>
    <r>
      <rPr>
        <sz val="14"/>
        <color indexed="8"/>
        <rFont val="TH SarabunPSK"/>
        <family val="2"/>
      </rPr>
      <t xml:space="preserve">                                                                                                                        </t>
    </r>
  </si>
  <si>
    <t>จข 4/2566-1</t>
  </si>
  <si>
    <r>
      <t xml:space="preserve">สถานที่ก่อสร้าง   </t>
    </r>
    <r>
      <rPr>
        <sz val="14"/>
        <color rgb="FFFF0000"/>
        <rFont val="TH SarabunPSK"/>
        <family val="2"/>
      </rPr>
      <t xml:space="preserve"> บ้านบุ่งเวียน   หมู่ที่ 4 </t>
    </r>
    <r>
      <rPr>
        <sz val="14"/>
        <color indexed="8"/>
        <rFont val="TH SarabunPSK"/>
        <family val="2"/>
      </rPr>
      <t xml:space="preserve">                                                                                                                        </t>
    </r>
  </si>
  <si>
    <t xml:space="preserve"> โครงการซ่อมแซมผิวจราจรถนนลูกรังเพื่อการเกษตรสายบุ่งเวียน - ห้วยยางแล้ง(ช่วงไร่นายมานะ เสถียรธรรม)</t>
  </si>
  <si>
    <t>ลูกรังท้องที่</t>
  </si>
  <si>
    <t>รายการคำนวนราคากลาง    โครงการซ่อมแซมผิวจราจรถนนลูกรังเพื่อการเกษตรสายบุ่งเวียน - ห้วยยางแล้ง(ช่วงไร่นายมานะ เสถียรธรรม)</t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</si>
  <si>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</t>
    </r>
    <r>
      <rPr>
        <sz val="14"/>
        <color rgb="FFFF0000"/>
        <rFont val="TH SarabunPSK"/>
        <family val="2"/>
      </rPr>
      <t xml:space="preserve">บ้านบุ่งเวียน   หมูที่41 </t>
    </r>
    <r>
      <rPr>
        <sz val="14"/>
        <rFont val="TH SarabunPSK"/>
        <family val="2"/>
      </rPr>
      <t xml:space="preserve"> องค์การบริหารส่วนตำบลโป่งนก      อำเภอเทพสถิต    จังหวัดชัยภูมิ </t>
    </r>
  </si>
  <si>
    <t>ขนาดกลาง</t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</si>
  <si>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บ้านบุ่งเวียน  หมู่ที่ 4    องค์การบริหารส่วนตำบลโป่งนก      อำเภอเทพสถิต    จังหวัดชัยภูมิ </t>
    </r>
  </si>
  <si>
    <t>จข.4/2566-1</t>
  </si>
  <si>
    <t>โดยทำการยกร่องพูนดินคันทางขนาดยาว 1,585.00 เมตร กว้างเฉลี่ย 6.00 เมตร คันทางสูงเฉลี่ย 0.65 เมตร บดทับแน่นตามแบบกำหนด</t>
  </si>
  <si>
    <t xml:space="preserve"> </t>
  </si>
  <si>
    <t>สูตรพท.สามเหลี่ยม</t>
  </si>
  <si>
    <t>สูตรพท.สี่เหลี่ยมผืนผ้า</t>
  </si>
  <si>
    <t>ปริมาณดิน</t>
  </si>
  <si>
    <t>ลูกบาศก์เมตร</t>
  </si>
  <si>
    <t>ดินถมคันทาง</t>
  </si>
  <si>
    <r>
      <rPr>
        <b/>
        <sz val="14"/>
        <rFont val="TH SarabunPSK"/>
        <family val="2"/>
      </rPr>
      <t>รายการประมาณราคาก่อสร้าง</t>
    </r>
    <r>
      <rPr>
        <sz val="14"/>
        <rFont val="TH SarabunPSK"/>
        <family val="2"/>
      </rPr>
      <t xml:space="preserve">  โครงการซ่อมแซมผิวจราจรถนนลูกรังเพื่อการกษตรสายบุ่งเวียน - ห้วยยางแล้ง(ช่วงไร่นายมานะ เสถียรธรรม)</t>
    </r>
  </si>
  <si>
    <t>ดินถมเสริมคันทาง</t>
  </si>
  <si>
    <t>เมตรสูงเฉลี่ย</t>
  </si>
  <si>
    <t xml:space="preserve">– Factor F ปรับปรุงใหม่  กค 0433.2/ว499 ลว.28 ส.ค.66 </t>
  </si>
  <si>
    <t>30.00 - 30.99</t>
  </si>
  <si>
    <r>
      <rPr>
        <b/>
        <u/>
        <sz val="14"/>
        <color indexed="8"/>
        <rFont val="TH SarabunPSK"/>
        <family val="2"/>
      </rPr>
      <t xml:space="preserve">หมายเหตุ  </t>
    </r>
    <r>
      <rPr>
        <b/>
        <sz val="14"/>
        <color indexed="8"/>
        <rFont val="TH SarabunPSK"/>
        <family val="2"/>
      </rPr>
      <t xml:space="preserve">  ราคาน้ำมันดีเชลที่หน้าปั้ม  อ.เมือง   จ.ชัยภูมิ   ราคาลิตรละ   30.00 - 30.99   บาท/ลิตร</t>
    </r>
  </si>
  <si>
    <t>ดอกเบี้ยเงินกู้     7%</t>
  </si>
  <si>
    <r>
      <t>เ</t>
    </r>
    <r>
      <rPr>
        <b/>
        <sz val="14"/>
        <rFont val="TH SarabunPSK"/>
        <family val="2"/>
      </rPr>
      <t>มื่อวันที่</t>
    </r>
    <r>
      <rPr>
        <sz val="14"/>
        <rFont val="TH SarabunPSK"/>
        <family val="2"/>
      </rPr>
      <t xml:space="preserve">     10   เดือนเมษายน   2566     ประจำปีงบประมาณ  2567</t>
    </r>
  </si>
  <si>
    <r>
      <t>เ</t>
    </r>
    <r>
      <rPr>
        <b/>
        <sz val="14"/>
        <rFont val="TH SarabunPSK"/>
        <family val="2"/>
      </rPr>
      <t>มื่อวันที่</t>
    </r>
    <r>
      <rPr>
        <sz val="14"/>
        <rFont val="TH SarabunPSK"/>
        <family val="2"/>
      </rPr>
      <t xml:space="preserve">     10   เดือนเมษายน   2567     ประจำปีงบประมาณ  2567</t>
    </r>
  </si>
  <si>
    <t>พ.ศ.2567</t>
  </si>
  <si>
    <r>
      <t>เ</t>
    </r>
    <r>
      <rPr>
        <b/>
        <sz val="14"/>
        <rFont val="TH SarabunPSK"/>
        <family val="2"/>
      </rPr>
      <t>มื่อวันที่</t>
    </r>
    <r>
      <rPr>
        <sz val="14"/>
        <rFont val="TH SarabunPSK"/>
        <family val="2"/>
      </rPr>
      <t xml:space="preserve">       เดือนมีนาคม   2567   </t>
    </r>
    <r>
      <rPr>
        <sz val="14"/>
        <color rgb="FFFF0000"/>
        <rFont val="TH SarabunPSK"/>
        <family val="2"/>
      </rPr>
      <t xml:space="preserve">   </t>
    </r>
    <r>
      <rPr>
        <sz val="14"/>
        <rFont val="TH SarabunPSK"/>
        <family val="2"/>
      </rPr>
      <t xml:space="preserve">  ประจำปีงบประมาณ  2567</t>
    </r>
  </si>
  <si>
    <t>แบบ จข.4/2567-1</t>
  </si>
  <si>
    <r>
      <t xml:space="preserve">รายการประมาณการ  </t>
    </r>
    <r>
      <rPr>
        <sz val="14"/>
        <color rgb="FFFF0000"/>
        <rFont val="TH SarabunPSK"/>
        <family val="2"/>
      </rPr>
      <t xml:space="preserve"> โครงการเสริมดินคันทางถนนลูกรังเพื่อการกษตรสายบุ่งเวียน - ห้วยยางแล้ง(ช่วงไร่นายมานะ เสถียรธรรม)</t>
    </r>
    <r>
      <rPr>
        <sz val="14"/>
        <color indexed="8"/>
        <rFont val="TH SarabunPSK"/>
        <family val="2"/>
      </rPr>
      <t xml:space="preserve"> หมู่ที่                                                                                                                                                                                                         </t>
    </r>
  </si>
  <si>
    <t>โดยวิธีการลงลูกรังผิวจราจรบดทับแน่นพร้อมเกรดปรับเรียบ  ระยะทาง 3,910 เมตร กว้างเฉลี่ย  5.00 เมตร หนาเฉลี่ย 0.15 เมตร</t>
  </si>
  <si>
    <t>หรือมีปริมาณพื้นที่คอนกรีตไม่น้อยกว่า  850 ตารางเมตร</t>
  </si>
  <si>
    <t xml:space="preserve">โครงการยกร่องพูนดินถนนเพื่อการเกษตรสายสะพานหิน- ประดาไทร   หมู่ที่ 2   </t>
  </si>
  <si>
    <t>โครงการยกร่องพูนดินถนนเพื่อการเกษตรสายสะพานยาว - ซับขี้แรด  หมู่ที่ 5</t>
  </si>
  <si>
    <t>โครงการยกร่องพูนดินถนนเพื่อการเกษตรสายสะพานยาว - หนองปลิง  หมู่ที่ 5</t>
  </si>
  <si>
    <t>หรือปริมาณดินลูกรังไม่น้อยกว่า 2,640 ลูกบาศก์เมตร</t>
  </si>
  <si>
    <t>โดยวิธีการลงลูกรังผิวจราจรบดทับแน่น พร้อมเกรดปรับเรียบ  ระยะทาง 3,910 เมตร กว้างเฉลี่ย  5.00 เมตร หนาเฉลี่ย 0.15 เมตร</t>
  </si>
  <si>
    <t xml:space="preserve">โครงการขุดลอกลำห้วยขาม ช่วงบ้านโป่งขุนเพชร หมู่ที่ 3 </t>
  </si>
  <si>
    <t>โครงการขุดลอกสระกักเก็บน้ำ บ้านศิลาทอง หมู่ที่ 6</t>
  </si>
  <si>
    <t xml:space="preserve">โครงการขุดลอกลำห้วยเฉลียงเบิกตอนล่าง ช่วงบ้านหนองไม้แก่น  หมู่ที่ 13 </t>
  </si>
  <si>
    <t xml:space="preserve">โครงการขุดลอกลำห้วยกระบอก ช่วงบ้านโคกชาติ หมู่ที่ 9 </t>
  </si>
  <si>
    <t>หรือมีปริมาณดินขุดไม่น้อยกว่า 12,375 ลูกบาศก์เมตร</t>
  </si>
  <si>
    <t>หรือมีปริมาณดินขุดไม่น้อยกว่า 12,250 ลูกบาศก์เมตร</t>
  </si>
  <si>
    <t>โครงการขุดลอกสระกักเก็บน้ำ บ้านคลองรวก หมู่ที่ 11</t>
  </si>
  <si>
    <t>หรือมีปริมาณดินขุดไม่น้อยกว่า 12,600 ลูกบาศก์เมตร</t>
  </si>
  <si>
    <t xml:space="preserve">โครงการขุดลอกลำห้วยเฉลียงเบิกตอนบน ช่วงบ้านสะพานยาว หมู่ที่ 5 </t>
  </si>
  <si>
    <t>หรือมีปริมาณดินขุดไม่น้ายกว่า 12,060ลูกบาศก์เมตร</t>
  </si>
  <si>
    <t xml:space="preserve">โดยทำการขุดลอกคลองปากกว้าง 15.00 เมตร ก้นกว้าง 6.50 เมตร  ลึกเฉลี่ย 2.80 เมตร  ยาว 600.00 เมตร </t>
  </si>
  <si>
    <t xml:space="preserve">โดยทำการขุดลอกคลองปากกว้าง 15.00 เมตร ก้นกว้าง 6.00 เมตร  ลึกเฉลี่ย 2.50 เมตร  ยาว 700.00 เมตร  </t>
  </si>
  <si>
    <t xml:space="preserve">โดยทำการขุดลอกคลองปากกว้าง 12.00 เมตร ก้นกว้าง 6.00 เมตร  ลึกเฉลี่ย 2.50 เมตร  ยาว 800.00 เมตร  </t>
  </si>
  <si>
    <t xml:space="preserve">สรุปรายละเอียดปริมาณงานโครงการเพื่อเสนอขออนุมัติงบประมาณ </t>
  </si>
  <si>
    <r>
      <t xml:space="preserve">รายการประมาณการ  </t>
    </r>
    <r>
      <rPr>
        <sz val="14"/>
        <color rgb="FFFF0000"/>
        <rFont val="TH SarabunPSK"/>
        <family val="2"/>
      </rPr>
      <t xml:space="preserve"> โครงการซ่อมแซมผิวจราจรถนนลูกรังเพื่อการกษตรสายลานมัน ก.รุ่งโรจน์ -ซับกระทิง  </t>
    </r>
    <r>
      <rPr>
        <sz val="14"/>
        <color indexed="8"/>
        <rFont val="TH SarabunPSK"/>
        <family val="2"/>
      </rPr>
      <t xml:space="preserve"> หมู่ที่                                                                                                                                                                                                         </t>
    </r>
  </si>
  <si>
    <r>
      <t xml:space="preserve">สถานที่ก่อสร้าง   </t>
    </r>
    <r>
      <rPr>
        <sz val="14"/>
        <color rgb="FFFF0000"/>
        <rFont val="TH SarabunPSK"/>
        <family val="2"/>
      </rPr>
      <t xml:space="preserve"> บ้านไทรงาม หมู่ที่    </t>
    </r>
    <r>
      <rPr>
        <sz val="14"/>
        <color indexed="8"/>
        <rFont val="TH SarabunPSK"/>
        <family val="2"/>
      </rPr>
      <t xml:space="preserve">                                                                                                                        </t>
    </r>
  </si>
  <si>
    <t>จข 7/2566-2</t>
  </si>
  <si>
    <t>10 เดือนภุมภาพันธ์</t>
  </si>
  <si>
    <r>
      <rPr>
        <b/>
        <sz val="14"/>
        <rFont val="TH SarabunPSK"/>
        <family val="2"/>
      </rPr>
      <t>รายการประมาณราคาก่อสร้าง</t>
    </r>
    <r>
      <rPr>
        <sz val="14"/>
        <rFont val="TH SarabunPSK"/>
        <family val="2"/>
      </rPr>
      <t xml:space="preserve">  โครงการซ่อมแซมผิวจราจรยกร่องพูนดินถนนลูกรังเพื่อการกษตรสายลานมัน ก.รุ่งโรจน์ -ซับกระทิง  </t>
    </r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</si>
  <si>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บ้านไทรงาม  หมู่ที่ 7    องค์การบริหารส่วนตำบลโป่งนก      อำเภอเทพสถิต    จังหวัดชัยภูมิ </t>
    </r>
  </si>
  <si>
    <r>
      <t xml:space="preserve">รายการประมาณราคาก่อสร้าง     </t>
    </r>
    <r>
      <rPr>
        <sz val="14"/>
        <color rgb="FFFF0000"/>
        <rFont val="TH SarabunPSK"/>
        <family val="2"/>
      </rPr>
      <t xml:space="preserve"> โครงการวางท่อระบายน้ำถนนเพื่อการเกษตรสายลานมัน ก.รุ่งโรจน์ -ซับกระทิง  </t>
    </r>
  </si>
  <si>
    <r>
      <t xml:space="preserve">สถานที่ก่อสร้าง  </t>
    </r>
    <r>
      <rPr>
        <sz val="14"/>
        <color rgb="FFFF0000"/>
        <rFont val="TH SarabunPSK"/>
        <family val="2"/>
      </rPr>
      <t xml:space="preserve">บ้านไทรงาม  หมู่ที่ 7   </t>
    </r>
    <r>
      <rPr>
        <sz val="14"/>
        <rFont val="TH SarabunPSK"/>
        <family val="2"/>
      </rPr>
      <t xml:space="preserve">  องค์การบริหารส่วนตำบลโป่งนก      อำเภอเทพสถิต    จังหวัดชัยภูมิ </t>
    </r>
  </si>
  <si>
    <r>
      <t xml:space="preserve">รายการประมาณการ  </t>
    </r>
    <r>
      <rPr>
        <sz val="12"/>
        <color rgb="FFFF0000"/>
        <rFont val="TH SarabunPSK"/>
        <family val="2"/>
      </rPr>
      <t xml:space="preserve">   โครงการวางท่อระบายน้ำถนนเพื่อการเกษตรสายลานมัน ก.รุ่งโรจน์ -ซับกระทิง       หมู่ที่ 7</t>
    </r>
    <r>
      <rPr>
        <sz val="12"/>
        <color indexed="8"/>
        <rFont val="TH SarabunPSK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</si>
  <si>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สถานที่ก่อสร้าง   </t>
    </r>
    <r>
      <rPr>
        <sz val="12"/>
        <color rgb="FFFF0000"/>
        <rFont val="TH SarabunPSK"/>
        <family val="2"/>
      </rPr>
      <t xml:space="preserve"> บ้านไทรงาม  หมู่ที่ 7</t>
    </r>
    <r>
      <rPr>
        <sz val="12"/>
        <color indexed="8"/>
        <rFont val="TH SarabunPSK"/>
        <family val="2"/>
      </rPr>
      <t xml:space="preserve">                                                                                                                         </t>
    </r>
  </si>
  <si>
    <t xml:space="preserve">โดยทำการขุดลอกสระกักเก็บน้ำกว้าง 80.00 เมตร ก้นกว้าง 40.00 เมตร  ลึกเฉลี่ย 4.00 เมตร  ยาว 80.00 เมตร </t>
  </si>
  <si>
    <t>โครงการยกร่องพูนดินถนนเพื่อการเกษตรสายสายดงจำปา - ซับมงคล หมู่ที่ 6</t>
  </si>
  <si>
    <t>โครงการยกร่องพูนดินถนนเพื่อการเกษตรสายไร่นายเหมิก -ไร่นางดวงดาว หมู่ที่ 7</t>
  </si>
  <si>
    <t xml:space="preserve">โครงการยกร่องพูนดินถนนเพื่อการเกษตรสายลานมัน ก.รุ่งโรจน์ -ซับกระทิง หมู่ที่ 7 </t>
  </si>
  <si>
    <t>โครงการยกร่องพูนดินถนนเพื่อการเกษตรสายสายไร่นายสนม-เชื่อมถนนทุ่งบัวสวรรค์  หมู่ท่ 8</t>
  </si>
  <si>
    <t xml:space="preserve">โครงการซ่อมแซมถนนลูกรังเพื่อการเกษตรสายหนองไม้แก่น - บ้านสามหลัง  หมู่ที่ 13  </t>
  </si>
  <si>
    <t xml:space="preserve">โดยทำการขุดลอกคลองปากกว้าง 18.00 เมตร ก้นกว้าง 8.00 เมตร  ลึกเฉลี่ย 2.50 เมตร  ยาว 670.00 เมตร  </t>
  </si>
  <si>
    <t>โดยวิธีการลงลูกรังผิวจราจรบดทับแน่นพร้อมเกรดปรับเรียบ  ระยะทาง 1,860 เมตร กว้างเฉลี่ย  5.00 เมตร หนาเฉลี่ย 0.15 เมตร</t>
  </si>
  <si>
    <t>หรือปริมาณดินลูกรังไม่น้อยกว่า 1,255 ลูกบาศก์เมตร</t>
  </si>
  <si>
    <t xml:space="preserve">โครงการพัฒนาระบบประปาหมู่บ้าน บ้านชัยมงคล  หมู่ที่ 10 </t>
  </si>
  <si>
    <t xml:space="preserve">โครงการขุดลอกลำห้วยคลองนา  ช่วงบ้านโป่งนก  หมู่ที่ 1 </t>
  </si>
  <si>
    <t>โครงการขุดลอกลำห้วยโป่งกะบาน  ช่วงบ้านคลองผักหวาน  หมู่ที่ 14</t>
  </si>
  <si>
    <t>หรือมีปริมาณดินขุดไม่น้อยกว่า 12,229 ลูกบาศก์เมตร</t>
  </si>
  <si>
    <t xml:space="preserve">ขุดลอกคลองปากกว้าง 30.00 เมตร ก้นกว้าง 22.00 เมตร  ลึกเฉลี่ย 3.40 เมตร  ยาว 205.00 เมตร </t>
  </si>
  <si>
    <t>โครงการขุดลอกลำฝายน้ำพระทัย  ช่วงบ้านโป่งขุนเพชร  หมู่ที่ 3</t>
  </si>
  <si>
    <t>โครงการขุดลอกห้วยคลองนา(โนนตูม)  ช่วงบ้านโป่งขุนเพชร  หมู่ที่ 3</t>
  </si>
  <si>
    <t>หรือมีปริมาณดินขุดไม่น้อยกว่า 3,589 ลูกบาศก์เมตร</t>
  </si>
  <si>
    <t>โครงการซ่อมแซมฝายน้ำล้นลำห้วยขาม บ้านโป่งนก หมู่ที่ 1</t>
  </si>
  <si>
    <t>โครงการขุดลอกสระสาธารณะ  บ้านโป่งนก  หมู่ที่ 1</t>
  </si>
  <si>
    <t xml:space="preserve">.. </t>
  </si>
  <si>
    <t>โครงการยกร่องพูนดินถนนเพื่อการเกษตรสายลานมันสมชาย  - ซับมะกรูด  หมู่ที่ 5</t>
  </si>
  <si>
    <t xml:space="preserve">โครงการยกร่องพูนดินถนนเพื่อการเกษตรสาย ชย.3011  - ไร่นายสัมฤทธิ์  หมู่ที่ 12 </t>
  </si>
  <si>
    <t>โดยวิธีการยกร่องพูนดินบดทับแน่นพร้อมเกรดปรับเรียบ ระยะทาง 1,280 เมตร กว้างเฉลี่ย  6.00 เมตร  สูงเฉลี่ย 0.65 เมตร</t>
  </si>
  <si>
    <t>หรือมีดินคันทางขุดตักกับที่มีปริมาณไม่น้อยกว่า 5,824 ลูกบาศก์เมตร</t>
  </si>
  <si>
    <t>โดยวิธีการยกร่องพูนดินบดทับแน่นพร้อมเกรดปรับเรียบ  ระยะทาง 413 เมตร กว้างเฉลี่ย  6.00 เมตร  สูงเฉลี่ย 0.65 เมตร</t>
  </si>
  <si>
    <t>หรือมีดินคันทางขุดตักกับที่มีปริมาณไม่น้อยกว่า 1,880 ลูกบาศก์เมตร</t>
  </si>
  <si>
    <t>โครงการซ่อมแซมถนนลูกรังเพื่อการเกษตรสายโรงหม่อน - โป่งขุนเพชร หมู่ที่ 15</t>
  </si>
  <si>
    <t xml:space="preserve">โครงการซ่อมแซมผิวจราจรถนนลูกรังเพื่อการกษตรสายหินลาย - ไร่นายจเด็จ  </t>
  </si>
  <si>
    <t xml:space="preserve">โดยทำการขุดลอกสระกักเก็บน้ำกว้าง 80.00 เมตร ก้นกว้าง 40.00 เมตร  ลึกเฉลี่ย 3.50 เมตร  ยาว 80.00 เมตร </t>
  </si>
  <si>
    <t>โครงการซ่อมแซมถนน คสล.ภายในหมู่บ้าน สายซอย 2  บ้านโป่งนก  หมู่ที่ 1</t>
  </si>
  <si>
    <t xml:space="preserve">โครงการยกร่องพูนดินถนนลูกรังเพื่อการเกษตรสายโป่งขุนเพชร  -  ห้วยคลองนา  หมู่ที่ 3   </t>
  </si>
  <si>
    <t>โดยวิธีการยกร่องพูนดินบดทับแน่นพร้อมเกรดปรับเรียบ ระยะทาง 1,422 เมตร กว้างเฉลี่ย  6.00 เมตร  สูงเฉลี่ย 0.65 เมตร</t>
  </si>
  <si>
    <t>หรือปริมาณดินลูกรังไม่น้อยกว่า 6,471 ลูกบาศก์เมตร</t>
  </si>
  <si>
    <t>โครงการยกร่องพูนดินถนนลูกรังเพื่อการเกษตรสายบุ่งเวียน - แสนสนุก  หมู่ที่ 4</t>
  </si>
  <si>
    <t>โครงการยกร่องพูนดินถนนลูกรังเพื่อการเกษตรสายโรงเรียนไทรงาม  หมู่ที่ 7</t>
  </si>
  <si>
    <t>หรือมีดินคันทางขุดตักกับที่มีปริมาณไม่น้อยกว่า 4,528 ลูกบาศก์เมตร</t>
  </si>
  <si>
    <t xml:space="preserve">โครงการยกร่องพูนดินถนนลูกรังเพื่อการเกษรสายโป่งขุนเพชร(โนนตูม) - ผนังหิน  </t>
  </si>
  <si>
    <t>โดยวิธีการยกร่องพูนดินบดทับแน่นพร้อมเกรดปรับเรียบ ระยะทาง 563.00 เมตร กว้างเฉลี่ย  6.00 เมตร  สูงเฉลี่ย 0.65 เมตร</t>
  </si>
  <si>
    <t>โดยวิธีการยกร่องพูนดินบดทับแน่นพร้อมเกรดปรับเรียบ ระยะทาง 995.00 เมตร กว้างเฉลี่ย  6.00 เมตร  สูงเฉลี่ย 0.65 เมตร</t>
  </si>
  <si>
    <t xml:space="preserve">โดยทำการวางท่อ พีวีซี  ศก. 2 นิ้ว ขยายเขตประปาระยะทาง 1,560 เมตร </t>
  </si>
  <si>
    <t xml:space="preserve">โดยทำการขุดลอกคลองปากกว้าง 12.00 เมตร ก้นกว้าง 6.00 เมตร  ลึกเฉลี่ย 2.50 เมตร  ยาว 440.00 เมตร </t>
  </si>
  <si>
    <t>หรือมีปริมาณดินขุดไม่น้อยกว่า 6,050 ลูกบาศก์เมต</t>
  </si>
  <si>
    <t>โครงการวางท่อระบายน้ำภายในหมู่บ้าน หมู่ที่ 1 บ้านโป่งนก  ต.โป่งนก  อ.เทพสถิต   จ.ชัยภูมิ</t>
  </si>
  <si>
    <t xml:space="preserve">โดยทำการก่อสร้างผิวจราจร คสล.ระยะทาง 170.00 เมตร  กว้าง  5.00 เมตร  หนา 0.15  เมตร </t>
  </si>
  <si>
    <t>โดยทำการเสริมผิวจราจรแอสฟัสท์ติก ระยะทาง 200.00 เมตร  กว้าง  4.00 เมตร  หนา 0.04  เมตร หรือมีพื้นที่ไม่น้อยกว่า  640 ตรม.</t>
  </si>
  <si>
    <t>สำหรับท่อกลม คสล. ขนาด ศก 0.60 ม.เข้า-ออก 11 แห่ง</t>
  </si>
  <si>
    <t xml:space="preserve">งานท่อกลมคอนกรีตเสริมเหล็ก ขนาด ศก.0.40 ม.ชั้น 3 ยาว 95.00 ม.งานบ่อพักรับน้ำ คอนกรีตเสริมเหล็ก </t>
  </si>
  <si>
    <t xml:space="preserve">โดยทำการขุดลอกสระกักเก็บน้ำกว้าง 45.00 เมตร ก้นกว้าง 22.00 เมตร  ลึกเฉลี่ย 3.50 เมตร  ยาว 45.00 เมตร </t>
  </si>
  <si>
    <t>โดยทำการเสริมคัน คสล.ขนาดกว้าง 11.00 เมตร  ยาว 23.00 เมตร หนา 0.15คันแกนสูง 0.65 เมตร หรือมีเทคอนกรีตไม่น้อยกว่า 250 ตารางเมตร</t>
  </si>
  <si>
    <t xml:space="preserve">โครงการเสริมคันอ่างเก็บน้ำซับมงคล   หมู่ที่ 8 </t>
  </si>
  <si>
    <t>โครงการก่อสร้างถนน คสล.ภายในหมู่บ้าน สายบ้านแสนสนุก  - โป่งขุนเพชร   หมู่ที่ 14</t>
  </si>
  <si>
    <t>ได้รับอนุมัติ</t>
  </si>
  <si>
    <t>ได้รับอนุมัติจากการประชุมสภาองค์การบริหารส่วนตำบลโป่งนก</t>
  </si>
  <si>
    <t>สมัยสามัญ สมัยที่ 1 ครั้งที่ 2 ประจำปี 2567</t>
  </si>
  <si>
    <t xml:space="preserve">                                   แบบเปิดเผยข้อมูลการใช้จ่ายเงินสะสมขององค์กรปกครองส่วนท้องถิ่น ประจำปีงบประมาณ 2567</t>
  </si>
  <si>
    <t xml:space="preserve">                                                           หน่วยงาน องค์การบริหารส่วนตำบลโป่งนก</t>
  </si>
  <si>
    <t xml:space="preserve">                                                                    อำเภอ เทพสถิต จังหวัดชัยภูมิ</t>
  </si>
  <si>
    <t>ชื่อโครงการ/รายละเอียดโครงการ</t>
  </si>
  <si>
    <t>โครงการขุดลอกลำห้วยขาม (ห้วยโป่งขุนพชรน้อย) หมู่ที่ 1</t>
  </si>
  <si>
    <t>โดยทำการขุดลอกคลองปากกว้าง 12 ม. ก้นกว้าง 6 ม. ลึกเฉลี่ย 3 ม. ยาว 675 ม.</t>
  </si>
  <si>
    <t xml:space="preserve">โครงการขุดลอกสระกักเก็บน้ำซับงูเหลือม หมู่ที่ 11 </t>
  </si>
  <si>
    <t>สมัยสามัญ สมัยที่ 2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</si>
</sst>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-* #,##0.0000_-;\-* #,##0.0000_-;_-* &quot;-&quot;??_-;_-@_-"/>
    <numFmt numFmtId="191" formatCode="###0;###0"/>
    <numFmt numFmtId="192" formatCode="#\ ?/2"/>
    <numFmt numFmtId="193" formatCode="_(* #,##0_);_(* \(#,##0\);_(* &quot;-&quot;??_);_(@_)"/>
  </numFmts>
  <fonts count="7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 New"/>
      <family val="2"/>
    </font>
    <font>
      <sz val="16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Niramit AS"/>
    </font>
    <font>
      <sz val="14"/>
      <color rgb="FF000000"/>
      <name val="TH SarabunPSK"/>
      <family val="2"/>
    </font>
    <font>
      <sz val="11"/>
      <color theme="1"/>
      <name val="AngsanaUPC"/>
      <family val="1"/>
    </font>
    <font>
      <sz val="16"/>
      <color theme="1"/>
      <name val="TH SarabunIT๙"/>
      <family val="2"/>
    </font>
    <font>
      <sz val="14"/>
      <color indexed="8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u/>
      <sz val="14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rgb="FF00B0F0"/>
      <name val="TH SarabunPSK"/>
      <family val="2"/>
    </font>
    <font>
      <b/>
      <sz val="16"/>
      <color theme="1"/>
      <name val="TH SarabunPSK"/>
      <family val="2"/>
    </font>
    <font>
      <b/>
      <u/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u val="singleAccounting"/>
      <sz val="14"/>
      <color theme="1"/>
      <name val="TH SarabunPSK"/>
      <family val="2"/>
    </font>
    <font>
      <b/>
      <sz val="14"/>
      <color rgb="FF00B0F0"/>
      <name val="TH SarabunPSK"/>
      <family val="2"/>
    </font>
    <font>
      <b/>
      <sz val="14"/>
      <color theme="1"/>
      <name val="TH SarabunPSK"/>
      <family val="2"/>
    </font>
    <font>
      <b/>
      <u/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00B0F0"/>
      <name val="TH SarabunPSK"/>
      <family val="2"/>
    </font>
    <font>
      <b/>
      <u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u/>
      <sz val="20"/>
      <color theme="1"/>
      <name val="TH SarabunPSK"/>
      <family val="2"/>
    </font>
    <font>
      <sz val="17"/>
      <color theme="1"/>
      <name val="TH SarabunPSK"/>
      <family val="2"/>
    </font>
    <font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i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u/>
      <sz val="16"/>
      <color rgb="FF000000"/>
      <name val="TH SarabunPSK"/>
      <family val="2"/>
    </font>
    <font>
      <sz val="12"/>
      <name val="TH SarabunPSK"/>
      <family val="2"/>
    </font>
    <font>
      <b/>
      <sz val="14"/>
      <color rgb="FF000000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sz val="12"/>
      <color theme="1"/>
      <name val="TH SarabunPSK"/>
      <family val="2"/>
    </font>
    <font>
      <b/>
      <sz val="16"/>
      <color rgb="FFFF0000"/>
      <name val="TH SarabunPSK"/>
      <family val="2"/>
    </font>
    <font>
      <sz val="10"/>
      <name val="Times New Roman"/>
      <family val="1"/>
      <charset val="204"/>
    </font>
    <font>
      <sz val="12"/>
      <color indexed="8"/>
      <name val="TH SarabunPSK"/>
      <family val="1"/>
      <charset val="204"/>
    </font>
    <font>
      <sz val="13"/>
      <color indexed="8"/>
      <name val="TH SarabunPSK"/>
      <family val="1"/>
      <charset val="204"/>
    </font>
    <font>
      <b/>
      <i/>
      <sz val="13"/>
      <color indexed="8"/>
      <name val="TH SarabunPSK"/>
      <family val="1"/>
      <charset val="204"/>
    </font>
    <font>
      <b/>
      <sz val="13"/>
      <color indexed="8"/>
      <name val="TH SarabunPSK"/>
      <family val="1"/>
      <charset val="204"/>
    </font>
    <font>
      <b/>
      <sz val="12"/>
      <color indexed="8"/>
      <name val="TH SarabunPSK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Symbol"/>
      <family val="1"/>
      <charset val="204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b/>
      <sz val="12"/>
      <color indexed="8"/>
      <name val="TH SarabunPSK"/>
      <family val="2"/>
    </font>
    <font>
      <sz val="18"/>
      <name val="TH SarabunPSK"/>
      <family val="2"/>
    </font>
    <font>
      <sz val="9"/>
      <color theme="1"/>
      <name val="TH SarabunPSK"/>
      <family val="2"/>
    </font>
    <font>
      <sz val="12"/>
      <color rgb="FFFF0000"/>
      <name val="TH SarabunPSK"/>
      <family val="2"/>
    </font>
    <font>
      <b/>
      <u/>
      <sz val="12"/>
      <color indexed="8"/>
      <name val="TH SarabunPSK"/>
      <family val="2"/>
    </font>
    <font>
      <u/>
      <sz val="12"/>
      <color indexed="8"/>
      <name val="TH SarabunPSK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Fill="1" applyBorder="1" applyAlignment="1"/>
    <xf numFmtId="0" fontId="0" fillId="0" borderId="0" xfId="0" applyBorder="1"/>
    <xf numFmtId="0" fontId="9" fillId="0" borderId="0" xfId="0" applyFont="1"/>
    <xf numFmtId="0" fontId="10" fillId="0" borderId="0" xfId="0" applyFont="1"/>
    <xf numFmtId="189" fontId="0" fillId="0" borderId="0" xfId="0" applyNumberFormat="1"/>
    <xf numFmtId="2" fontId="0" fillId="0" borderId="0" xfId="0" applyNumberFormat="1"/>
    <xf numFmtId="0" fontId="12" fillId="0" borderId="0" xfId="0" applyFont="1"/>
    <xf numFmtId="0" fontId="11" fillId="0" borderId="5" xfId="0" applyFont="1" applyBorder="1"/>
    <xf numFmtId="0" fontId="13" fillId="0" borderId="5" xfId="0" applyFont="1" applyBorder="1" applyAlignment="1">
      <alignment horizontal="right" vertical="center"/>
    </xf>
    <xf numFmtId="17" fontId="15" fillId="0" borderId="5" xfId="0" applyNumberFormat="1" applyFont="1" applyBorder="1"/>
    <xf numFmtId="0" fontId="14" fillId="0" borderId="5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10" xfId="0" applyFont="1" applyBorder="1"/>
    <xf numFmtId="190" fontId="11" fillId="0" borderId="10" xfId="1" applyNumberFormat="1" applyFont="1" applyBorder="1" applyAlignment="1">
      <alignment horizontal="center"/>
    </xf>
    <xf numFmtId="187" fontId="11" fillId="0" borderId="10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188" fontId="11" fillId="0" borderId="1" xfId="0" applyNumberFormat="1" applyFont="1" applyBorder="1" applyAlignment="1">
      <alignment horizontal="center"/>
    </xf>
    <xf numFmtId="187" fontId="11" fillId="0" borderId="1" xfId="1" applyFont="1" applyBorder="1" applyAlignment="1">
      <alignment horizontal="center"/>
    </xf>
    <xf numFmtId="0" fontId="11" fillId="0" borderId="1" xfId="0" applyFont="1" applyBorder="1"/>
    <xf numFmtId="187" fontId="13" fillId="0" borderId="1" xfId="1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/>
    <xf numFmtId="0" fontId="18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0" fillId="9" borderId="0" xfId="0" applyFont="1" applyFill="1" applyAlignment="1">
      <alignment horizontal="center"/>
    </xf>
    <xf numFmtId="0" fontId="2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188" fontId="23" fillId="2" borderId="2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22" fillId="0" borderId="0" xfId="1" applyNumberFormat="1" applyFont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88" fontId="23" fillId="2" borderId="2" xfId="1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2" fontId="15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25" fillId="0" borderId="0" xfId="0" applyFont="1" applyBorder="1" applyAlignment="1">
      <alignment horizontal="center"/>
    </xf>
    <xf numFmtId="0" fontId="25" fillId="0" borderId="0" xfId="0" applyFont="1" applyAlignment="1"/>
    <xf numFmtId="2" fontId="15" fillId="0" borderId="1" xfId="0" applyNumberFormat="1" applyFont="1" applyBorder="1" applyAlignment="1">
      <alignment horizontal="center"/>
    </xf>
    <xf numFmtId="2" fontId="25" fillId="2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31" fillId="0" borderId="0" xfId="0" applyFont="1" applyAlignment="1"/>
    <xf numFmtId="0" fontId="3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/>
    </xf>
    <xf numFmtId="0" fontId="33" fillId="0" borderId="17" xfId="0" applyFont="1" applyBorder="1" applyAlignment="1">
      <alignment horizontal="right"/>
    </xf>
    <xf numFmtId="188" fontId="25" fillId="4" borderId="0" xfId="1" applyNumberFormat="1" applyFont="1" applyFill="1" applyBorder="1"/>
    <xf numFmtId="0" fontId="21" fillId="4" borderId="0" xfId="0" applyFont="1" applyFill="1" applyBorder="1" applyAlignment="1">
      <alignment horizontal="center"/>
    </xf>
    <xf numFmtId="187" fontId="15" fillId="7" borderId="17" xfId="0" applyNumberFormat="1" applyFont="1" applyFill="1" applyBorder="1"/>
    <xf numFmtId="187" fontId="4" fillId="2" borderId="0" xfId="1" applyFont="1" applyFill="1" applyBorder="1" applyAlignment="1">
      <alignment horizontal="center"/>
    </xf>
    <xf numFmtId="187" fontId="4" fillId="7" borderId="0" xfId="1" applyFont="1" applyFill="1" applyBorder="1" applyAlignment="1">
      <alignment horizontal="center"/>
    </xf>
    <xf numFmtId="187" fontId="4" fillId="5" borderId="0" xfId="1" applyFont="1" applyFill="1" applyBorder="1" applyAlignment="1">
      <alignment horizontal="center"/>
    </xf>
    <xf numFmtId="187" fontId="15" fillId="11" borderId="0" xfId="0" applyNumberFormat="1" applyFont="1" applyFill="1" applyBorder="1"/>
    <xf numFmtId="187" fontId="15" fillId="3" borderId="17" xfId="0" applyNumberFormat="1" applyFont="1" applyFill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187" fontId="15" fillId="11" borderId="20" xfId="0" applyNumberFormat="1" applyFont="1" applyFill="1" applyBorder="1" applyAlignment="1">
      <alignment horizontal="right"/>
    </xf>
    <xf numFmtId="0" fontId="4" fillId="0" borderId="16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23" xfId="0" applyFont="1" applyBorder="1"/>
    <xf numFmtId="0" fontId="4" fillId="0" borderId="9" xfId="0" applyFont="1" applyBorder="1"/>
    <xf numFmtId="0" fontId="4" fillId="0" borderId="10" xfId="0" applyFont="1" applyBorder="1"/>
    <xf numFmtId="187" fontId="15" fillId="8" borderId="1" xfId="0" applyNumberFormat="1" applyFont="1" applyFill="1" applyBorder="1"/>
    <xf numFmtId="187" fontId="15" fillId="8" borderId="4" xfId="0" applyNumberFormat="1" applyFont="1" applyFill="1" applyBorder="1"/>
    <xf numFmtId="0" fontId="4" fillId="3" borderId="0" xfId="0" applyFont="1" applyFill="1" applyBorder="1"/>
    <xf numFmtId="0" fontId="4" fillId="3" borderId="17" xfId="0" applyFont="1" applyFill="1" applyBorder="1"/>
    <xf numFmtId="0" fontId="34" fillId="2" borderId="0" xfId="0" applyFont="1" applyFill="1"/>
    <xf numFmtId="187" fontId="4" fillId="10" borderId="12" xfId="1" applyFont="1" applyFill="1" applyBorder="1" applyAlignment="1">
      <alignment horizontal="center"/>
    </xf>
    <xf numFmtId="187" fontId="4" fillId="7" borderId="12" xfId="1" applyFont="1" applyFill="1" applyBorder="1" applyAlignment="1">
      <alignment horizontal="center"/>
    </xf>
    <xf numFmtId="187" fontId="4" fillId="5" borderId="12" xfId="1" applyFont="1" applyFill="1" applyBorder="1" applyAlignment="1">
      <alignment horizontal="center"/>
    </xf>
    <xf numFmtId="187" fontId="25" fillId="11" borderId="0" xfId="0" applyNumberFormat="1" applyFont="1" applyFill="1" applyBorder="1"/>
    <xf numFmtId="0" fontId="25" fillId="4" borderId="0" xfId="0" applyFont="1" applyFill="1" applyAlignment="1">
      <alignment horizontal="center"/>
    </xf>
    <xf numFmtId="0" fontId="25" fillId="0" borderId="16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187" fontId="4" fillId="2" borderId="12" xfId="1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187" fontId="25" fillId="5" borderId="11" xfId="1" applyFont="1" applyFill="1" applyBorder="1" applyAlignment="1">
      <alignment horizontal="center"/>
    </xf>
    <xf numFmtId="187" fontId="4" fillId="7" borderId="11" xfId="1" applyFont="1" applyFill="1" applyBorder="1" applyAlignment="1">
      <alignment horizontal="center"/>
    </xf>
    <xf numFmtId="187" fontId="4" fillId="5" borderId="11" xfId="1" applyFont="1" applyFill="1" applyBorder="1" applyAlignment="1">
      <alignment horizontal="center"/>
    </xf>
    <xf numFmtId="187" fontId="25" fillId="10" borderId="1" xfId="1" applyFont="1" applyFill="1" applyBorder="1"/>
    <xf numFmtId="187" fontId="25" fillId="2" borderId="1" xfId="1" applyFont="1" applyFill="1" applyBorder="1"/>
    <xf numFmtId="187" fontId="35" fillId="5" borderId="1" xfId="1" applyFont="1" applyFill="1" applyBorder="1"/>
    <xf numFmtId="187" fontId="25" fillId="7" borderId="1" xfId="1" applyNumberFormat="1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20" xfId="0" applyFont="1" applyBorder="1"/>
    <xf numFmtId="0" fontId="4" fillId="10" borderId="0" xfId="0" applyFont="1" applyFill="1" applyAlignment="1">
      <alignment horizontal="left"/>
    </xf>
    <xf numFmtId="0" fontId="38" fillId="0" borderId="0" xfId="0" applyFont="1" applyAlignment="1"/>
    <xf numFmtId="0" fontId="39" fillId="0" borderId="0" xfId="0" applyFont="1" applyAlignment="1"/>
    <xf numFmtId="0" fontId="39" fillId="0" borderId="0" xfId="0" applyFont="1"/>
    <xf numFmtId="0" fontId="44" fillId="0" borderId="0" xfId="0" applyFont="1"/>
    <xf numFmtId="0" fontId="45" fillId="0" borderId="0" xfId="0" applyFont="1"/>
    <xf numFmtId="0" fontId="35" fillId="3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16" fillId="3" borderId="0" xfId="0" applyFont="1" applyFill="1" applyBorder="1" applyAlignment="1">
      <alignment horizontal="right" vertical="center"/>
    </xf>
    <xf numFmtId="187" fontId="16" fillId="0" borderId="0" xfId="1" applyFont="1" applyBorder="1" applyAlignment="1">
      <alignment horizontal="center"/>
    </xf>
    <xf numFmtId="187" fontId="16" fillId="3" borderId="0" xfId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187" fontId="16" fillId="0" borderId="0" xfId="1" applyFont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35" fillId="0" borderId="25" xfId="0" applyFont="1" applyBorder="1" applyAlignment="1">
      <alignment horizontal="center"/>
    </xf>
    <xf numFmtId="0" fontId="35" fillId="0" borderId="25" xfId="0" applyFont="1" applyBorder="1" applyAlignment="1">
      <alignment horizontal="left"/>
    </xf>
    <xf numFmtId="187" fontId="16" fillId="0" borderId="25" xfId="1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87" fontId="35" fillId="0" borderId="1" xfId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87" fontId="16" fillId="0" borderId="1" xfId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187" fontId="35" fillId="0" borderId="25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87" fontId="14" fillId="0" borderId="1" xfId="1" applyFont="1" applyBorder="1" applyAlignment="1">
      <alignment horizontal="center"/>
    </xf>
    <xf numFmtId="187" fontId="16" fillId="0" borderId="12" xfId="1" applyFont="1" applyBorder="1" applyAlignment="1">
      <alignment horizontal="center"/>
    </xf>
    <xf numFmtId="187" fontId="16" fillId="0" borderId="2" xfId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0" borderId="0" xfId="0" applyFont="1" applyBorder="1"/>
    <xf numFmtId="0" fontId="35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/>
    <xf numFmtId="187" fontId="16" fillId="0" borderId="0" xfId="1" applyFont="1" applyBorder="1" applyAlignment="1"/>
    <xf numFmtId="189" fontId="16" fillId="0" borderId="0" xfId="0" applyNumberFormat="1" applyFont="1" applyBorder="1" applyAlignment="1">
      <alignment horizontal="center"/>
    </xf>
    <xf numFmtId="189" fontId="16" fillId="0" borderId="0" xfId="0" applyNumberFormat="1" applyFont="1" applyBorder="1" applyAlignment="1"/>
    <xf numFmtId="0" fontId="47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right" vertical="center"/>
    </xf>
    <xf numFmtId="0" fontId="48" fillId="0" borderId="35" xfId="0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vertical="center"/>
    </xf>
    <xf numFmtId="0" fontId="48" fillId="0" borderId="29" xfId="0" applyFont="1" applyFill="1" applyBorder="1" applyAlignment="1">
      <alignment vertical="center"/>
    </xf>
    <xf numFmtId="0" fontId="48" fillId="0" borderId="30" xfId="0" applyFont="1" applyFill="1" applyBorder="1" applyAlignment="1">
      <alignment horizontal="center" vertical="center"/>
    </xf>
    <xf numFmtId="0" fontId="48" fillId="0" borderId="50" xfId="0" applyFont="1" applyFill="1" applyBorder="1" applyAlignment="1">
      <alignment vertical="center"/>
    </xf>
    <xf numFmtId="0" fontId="48" fillId="0" borderId="36" xfId="0" applyFont="1" applyFill="1" applyBorder="1" applyAlignment="1">
      <alignment vertical="center"/>
    </xf>
    <xf numFmtId="0" fontId="48" fillId="0" borderId="37" xfId="0" applyFont="1" applyFill="1" applyBorder="1" applyAlignment="1">
      <alignment vertical="center"/>
    </xf>
    <xf numFmtId="0" fontId="48" fillId="0" borderId="32" xfId="0" applyFont="1" applyFill="1" applyBorder="1" applyAlignment="1">
      <alignment vertical="center"/>
    </xf>
    <xf numFmtId="0" fontId="48" fillId="0" borderId="33" xfId="0" applyFont="1" applyFill="1" applyBorder="1" applyAlignment="1">
      <alignment vertical="center"/>
    </xf>
    <xf numFmtId="0" fontId="48" fillId="0" borderId="34" xfId="0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vertical="center"/>
    </xf>
    <xf numFmtId="9" fontId="48" fillId="0" borderId="38" xfId="0" applyNumberFormat="1" applyFont="1" applyFill="1" applyBorder="1" applyAlignment="1">
      <alignment vertical="center"/>
    </xf>
    <xf numFmtId="9" fontId="48" fillId="0" borderId="37" xfId="0" applyNumberFormat="1" applyFont="1" applyFill="1" applyBorder="1" applyAlignment="1">
      <alignment vertical="center"/>
    </xf>
    <xf numFmtId="187" fontId="48" fillId="0" borderId="38" xfId="1" applyFont="1" applyFill="1" applyBorder="1" applyAlignment="1">
      <alignment vertical="center"/>
    </xf>
    <xf numFmtId="0" fontId="48" fillId="0" borderId="26" xfId="0" applyFont="1" applyFill="1" applyBorder="1" applyAlignment="1">
      <alignment vertical="center"/>
    </xf>
    <xf numFmtId="0" fontId="48" fillId="0" borderId="51" xfId="0" applyFont="1" applyFill="1" applyBorder="1" applyAlignment="1">
      <alignment vertical="center"/>
    </xf>
    <xf numFmtId="0" fontId="50" fillId="3" borderId="0" xfId="0" applyFont="1" applyFill="1" applyBorder="1" applyAlignment="1">
      <alignment horizontal="center" vertical="center" textRotation="90"/>
    </xf>
    <xf numFmtId="0" fontId="4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187" fontId="51" fillId="0" borderId="1" xfId="1" applyFont="1" applyBorder="1" applyAlignment="1">
      <alignment horizontal="center"/>
    </xf>
    <xf numFmtId="0" fontId="35" fillId="0" borderId="1" xfId="0" applyFont="1" applyBorder="1" applyAlignment="1"/>
    <xf numFmtId="0" fontId="25" fillId="0" borderId="1" xfId="0" applyFont="1" applyBorder="1" applyAlignment="1">
      <alignment horizontal="center"/>
    </xf>
    <xf numFmtId="0" fontId="52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/>
    </xf>
    <xf numFmtId="0" fontId="8" fillId="0" borderId="28" xfId="0" applyFont="1" applyFill="1" applyBorder="1"/>
    <xf numFmtId="0" fontId="8" fillId="0" borderId="29" xfId="0" applyFont="1" applyFill="1" applyBorder="1"/>
    <xf numFmtId="0" fontId="8" fillId="0" borderId="30" xfId="0" applyFont="1" applyFill="1" applyBorder="1" applyAlignment="1">
      <alignment horizontal="center"/>
    </xf>
    <xf numFmtId="0" fontId="8" fillId="0" borderId="35" xfId="0" applyFont="1" applyFill="1" applyBorder="1"/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/>
    <xf numFmtId="0" fontId="8" fillId="0" borderId="37" xfId="0" applyFont="1" applyFill="1" applyBorder="1"/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8" xfId="0" applyFont="1" applyFill="1" applyBorder="1"/>
    <xf numFmtId="9" fontId="8" fillId="0" borderId="38" xfId="0" applyNumberFormat="1" applyFont="1" applyFill="1" applyBorder="1"/>
    <xf numFmtId="9" fontId="8" fillId="0" borderId="37" xfId="0" applyNumberFormat="1" applyFont="1" applyFill="1" applyBorder="1"/>
    <xf numFmtId="0" fontId="8" fillId="0" borderId="39" xfId="0" applyFont="1" applyFill="1" applyBorder="1"/>
    <xf numFmtId="187" fontId="8" fillId="0" borderId="38" xfId="1" applyFont="1" applyFill="1" applyBorder="1"/>
    <xf numFmtId="0" fontId="8" fillId="0" borderId="26" xfId="0" applyFont="1" applyFill="1" applyBorder="1"/>
    <xf numFmtId="0" fontId="8" fillId="0" borderId="34" xfId="0" applyFont="1" applyFill="1" applyBorder="1"/>
    <xf numFmtId="0" fontId="52" fillId="0" borderId="0" xfId="0" applyFont="1" applyFill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/>
    </xf>
    <xf numFmtId="189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/>
    <xf numFmtId="0" fontId="54" fillId="0" borderId="0" xfId="0" applyFont="1" applyFill="1" applyBorder="1" applyAlignment="1"/>
    <xf numFmtId="0" fontId="55" fillId="0" borderId="0" xfId="0" applyFont="1" applyFill="1" applyBorder="1" applyAlignment="1"/>
    <xf numFmtId="0" fontId="4" fillId="0" borderId="0" xfId="0" applyFont="1" applyFill="1" applyBorder="1"/>
    <xf numFmtId="0" fontId="21" fillId="0" borderId="0" xfId="0" applyFont="1" applyFill="1" applyBorder="1"/>
    <xf numFmtId="4" fontId="4" fillId="0" borderId="0" xfId="0" applyNumberFormat="1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0" fontId="20" fillId="0" borderId="0" xfId="0" applyFont="1"/>
    <xf numFmtId="0" fontId="32" fillId="0" borderId="0" xfId="0" applyFont="1"/>
    <xf numFmtId="0" fontId="5" fillId="0" borderId="0" xfId="0" applyFont="1" applyAlignment="1">
      <alignment horizontal="center"/>
    </xf>
    <xf numFmtId="0" fontId="5" fillId="5" borderId="0" xfId="0" applyFont="1" applyFill="1"/>
    <xf numFmtId="0" fontId="5" fillId="3" borderId="0" xfId="0" applyFont="1" applyFill="1"/>
    <xf numFmtId="0" fontId="5" fillId="0" borderId="9" xfId="0" applyFont="1" applyBorder="1"/>
    <xf numFmtId="0" fontId="5" fillId="0" borderId="0" xfId="0" applyFont="1" applyAlignment="1">
      <alignment horizontal="center" vertical="center"/>
    </xf>
    <xf numFmtId="187" fontId="5" fillId="0" borderId="0" xfId="1" applyFont="1"/>
    <xf numFmtId="187" fontId="5" fillId="0" borderId="0" xfId="1" applyFont="1" applyAlignment="1"/>
    <xf numFmtId="0" fontId="5" fillId="5" borderId="0" xfId="0" applyFont="1" applyFill="1" applyAlignment="1"/>
    <xf numFmtId="187" fontId="5" fillId="5" borderId="0" xfId="1" applyFont="1" applyFill="1"/>
    <xf numFmtId="0" fontId="5" fillId="3" borderId="0" xfId="0" applyFont="1" applyFill="1" applyBorder="1" applyAlignment="1">
      <alignment horizontal="center" vertical="center"/>
    </xf>
    <xf numFmtId="0" fontId="56" fillId="0" borderId="0" xfId="0" applyFont="1"/>
    <xf numFmtId="187" fontId="57" fillId="0" borderId="0" xfId="1" applyFont="1"/>
    <xf numFmtId="187" fontId="5" fillId="3" borderId="0" xfId="0" applyNumberFormat="1" applyFont="1" applyFill="1"/>
    <xf numFmtId="0" fontId="58" fillId="0" borderId="0" xfId="0" applyFont="1" applyAlignment="1">
      <alignment vertical="top" wrapText="1"/>
    </xf>
    <xf numFmtId="0" fontId="59" fillId="12" borderId="0" xfId="0" applyFont="1" applyFill="1" applyAlignment="1">
      <alignment horizontal="left" vertical="top"/>
    </xf>
    <xf numFmtId="0" fontId="61" fillId="12" borderId="0" xfId="0" applyFont="1" applyFill="1" applyAlignment="1">
      <alignment horizontal="left" vertical="top"/>
    </xf>
    <xf numFmtId="0" fontId="60" fillId="12" borderId="0" xfId="0" applyFont="1" applyFill="1" applyAlignment="1">
      <alignment horizontal="center" vertical="top"/>
    </xf>
    <xf numFmtId="0" fontId="60" fillId="12" borderId="0" xfId="0" applyFont="1" applyFill="1" applyAlignment="1">
      <alignment horizontal="left" vertical="top"/>
    </xf>
    <xf numFmtId="0" fontId="62" fillId="12" borderId="54" xfId="0" applyFont="1" applyFill="1" applyBorder="1" applyAlignment="1">
      <alignment horizontal="center" vertical="top" wrapText="1"/>
    </xf>
    <xf numFmtId="0" fontId="63" fillId="12" borderId="54" xfId="0" applyFont="1" applyFill="1" applyBorder="1" applyAlignment="1">
      <alignment horizontal="center" vertical="top" wrapText="1"/>
    </xf>
    <xf numFmtId="0" fontId="65" fillId="12" borderId="54" xfId="0" applyFont="1" applyFill="1" applyBorder="1" applyAlignment="1">
      <alignment horizontal="left" vertical="top" wrapText="1"/>
    </xf>
    <xf numFmtId="0" fontId="60" fillId="12" borderId="0" xfId="0" applyFont="1" applyFill="1" applyAlignment="1">
      <alignment horizontal="left" vertical="top" wrapText="1"/>
    </xf>
    <xf numFmtId="0" fontId="62" fillId="12" borderId="0" xfId="0" applyFont="1" applyFill="1" applyAlignment="1">
      <alignment horizontal="center" vertical="top"/>
    </xf>
    <xf numFmtId="191" fontId="67" fillId="12" borderId="54" xfId="0" applyNumberFormat="1" applyFont="1" applyFill="1" applyBorder="1" applyAlignment="1">
      <alignment horizontal="center" vertical="top" wrapText="1"/>
    </xf>
    <xf numFmtId="187" fontId="5" fillId="3" borderId="0" xfId="1" applyFont="1" applyFill="1"/>
    <xf numFmtId="187" fontId="57" fillId="5" borderId="0" xfId="0" applyNumberFormat="1" applyFont="1" applyFill="1"/>
    <xf numFmtId="187" fontId="27" fillId="5" borderId="0" xfId="0" applyNumberFormat="1" applyFont="1" applyFill="1"/>
    <xf numFmtId="187" fontId="20" fillId="3" borderId="0" xfId="1" applyFont="1" applyFill="1"/>
    <xf numFmtId="187" fontId="27" fillId="7" borderId="0" xfId="0" applyNumberFormat="1" applyFont="1" applyFill="1"/>
    <xf numFmtId="187" fontId="57" fillId="7" borderId="0" xfId="0" applyNumberFormat="1" applyFont="1" applyFill="1"/>
    <xf numFmtId="187" fontId="35" fillId="0" borderId="2" xfId="1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66" fillId="0" borderId="5" xfId="0" applyFont="1" applyBorder="1"/>
    <xf numFmtId="0" fontId="68" fillId="0" borderId="5" xfId="0" applyFont="1" applyBorder="1" applyAlignment="1">
      <alignment horizontal="right" vertical="center"/>
    </xf>
    <xf numFmtId="17" fontId="34" fillId="0" borderId="5" xfId="0" applyNumberFormat="1" applyFont="1" applyBorder="1"/>
    <xf numFmtId="0" fontId="71" fillId="0" borderId="5" xfId="0" applyFont="1" applyBorder="1" applyAlignment="1">
      <alignment horizontal="center"/>
    </xf>
    <xf numFmtId="0" fontId="66" fillId="0" borderId="25" xfId="0" applyFont="1" applyBorder="1" applyAlignment="1">
      <alignment horizontal="center" vertical="center"/>
    </xf>
    <xf numFmtId="0" fontId="66" fillId="0" borderId="10" xfId="0" applyFont="1" applyBorder="1"/>
    <xf numFmtId="190" fontId="66" fillId="0" borderId="10" xfId="1" applyNumberFormat="1" applyFont="1" applyBorder="1" applyAlignment="1">
      <alignment horizontal="center"/>
    </xf>
    <xf numFmtId="187" fontId="66" fillId="0" borderId="10" xfId="1" applyFont="1" applyBorder="1" applyAlignment="1">
      <alignment horizontal="center"/>
    </xf>
    <xf numFmtId="0" fontId="66" fillId="0" borderId="1" xfId="0" applyFont="1" applyBorder="1" applyAlignment="1">
      <alignment horizontal="center" vertical="center"/>
    </xf>
    <xf numFmtId="0" fontId="66" fillId="0" borderId="4" xfId="0" applyFont="1" applyBorder="1" applyAlignment="1">
      <alignment horizontal="left"/>
    </xf>
    <xf numFmtId="188" fontId="66" fillId="0" borderId="1" xfId="0" applyNumberFormat="1" applyFont="1" applyBorder="1" applyAlignment="1">
      <alignment horizontal="center"/>
    </xf>
    <xf numFmtId="187" fontId="66" fillId="0" borderId="1" xfId="1" applyFont="1" applyBorder="1" applyAlignment="1">
      <alignment horizontal="center"/>
    </xf>
    <xf numFmtId="0" fontId="66" fillId="0" borderId="1" xfId="0" applyFont="1" applyBorder="1"/>
    <xf numFmtId="187" fontId="68" fillId="0" borderId="1" xfId="1" applyFont="1" applyBorder="1" applyAlignment="1">
      <alignment horizontal="right"/>
    </xf>
    <xf numFmtId="0" fontId="66" fillId="0" borderId="0" xfId="0" applyFont="1" applyBorder="1" applyAlignment="1">
      <alignment horizontal="center" vertical="center"/>
    </xf>
    <xf numFmtId="0" fontId="72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/>
    </xf>
    <xf numFmtId="0" fontId="66" fillId="0" borderId="0" xfId="0" applyFont="1"/>
    <xf numFmtId="0" fontId="66" fillId="0" borderId="0" xfId="0" applyFont="1" applyBorder="1"/>
    <xf numFmtId="187" fontId="16" fillId="0" borderId="1" xfId="1" applyFont="1" applyBorder="1" applyAlignment="1"/>
    <xf numFmtId="0" fontId="16" fillId="10" borderId="12" xfId="0" applyFont="1" applyFill="1" applyBorder="1" applyAlignment="1">
      <alignment horizontal="center"/>
    </xf>
    <xf numFmtId="0" fontId="16" fillId="10" borderId="25" xfId="0" applyFont="1" applyFill="1" applyBorder="1" applyAlignment="1">
      <alignment horizontal="center"/>
    </xf>
    <xf numFmtId="187" fontId="16" fillId="10" borderId="1" xfId="1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6" fillId="10" borderId="25" xfId="0" applyFont="1" applyFill="1" applyBorder="1"/>
    <xf numFmtId="16" fontId="71" fillId="0" borderId="5" xfId="0" applyNumberFormat="1" applyFont="1" applyBorder="1" applyAlignment="1">
      <alignment horizontal="center"/>
    </xf>
    <xf numFmtId="187" fontId="68" fillId="0" borderId="10" xfId="1" applyFont="1" applyBorder="1" applyAlignment="1">
      <alignment horizontal="center"/>
    </xf>
    <xf numFmtId="187" fontId="68" fillId="0" borderId="1" xfId="1" applyFont="1" applyBorder="1" applyAlignment="1">
      <alignment horizontal="center"/>
    </xf>
    <xf numFmtId="187" fontId="57" fillId="5" borderId="0" xfId="1" applyFont="1" applyFill="1"/>
    <xf numFmtId="0" fontId="4" fillId="0" borderId="0" xfId="0" applyFont="1" applyAlignment="1">
      <alignment horizontal="left"/>
    </xf>
    <xf numFmtId="187" fontId="15" fillId="2" borderId="0" xfId="1" applyFont="1" applyFill="1" applyAlignment="1">
      <alignment horizontal="center"/>
    </xf>
    <xf numFmtId="2" fontId="15" fillId="2" borderId="0" xfId="0" applyNumberFormat="1" applyFont="1" applyFill="1" applyAlignment="1">
      <alignment horizontal="center"/>
    </xf>
    <xf numFmtId="2" fontId="24" fillId="3" borderId="1" xfId="1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/>
    </xf>
    <xf numFmtId="2" fontId="14" fillId="13" borderId="1" xfId="0" applyNumberFormat="1" applyFont="1" applyFill="1" applyBorder="1" applyAlignment="1">
      <alignment horizontal="center"/>
    </xf>
    <xf numFmtId="2" fontId="15" fillId="13" borderId="1" xfId="0" applyNumberFormat="1" applyFont="1" applyFill="1" applyBorder="1" applyAlignment="1">
      <alignment horizontal="center"/>
    </xf>
    <xf numFmtId="187" fontId="27" fillId="0" borderId="0" xfId="0" applyNumberFormat="1" applyFont="1"/>
    <xf numFmtId="187" fontId="20" fillId="0" borderId="0" xfId="0" applyNumberFormat="1" applyFont="1"/>
    <xf numFmtId="0" fontId="13" fillId="0" borderId="0" xfId="0" applyFont="1"/>
    <xf numFmtId="0" fontId="25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" fontId="16" fillId="0" borderId="0" xfId="0" applyNumberFormat="1" applyFont="1" applyBorder="1" applyAlignment="1">
      <alignment horizontal="center"/>
    </xf>
    <xf numFmtId="189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Alignment="1"/>
    <xf numFmtId="0" fontId="13" fillId="0" borderId="5" xfId="0" applyFont="1" applyBorder="1"/>
    <xf numFmtId="0" fontId="2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90" fontId="13" fillId="0" borderId="1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6" fillId="3" borderId="0" xfId="0" applyFont="1" applyFill="1" applyBorder="1"/>
    <xf numFmtId="189" fontId="16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15" borderId="12" xfId="0" applyFont="1" applyFill="1" applyBorder="1" applyAlignment="1">
      <alignment horizontal="center"/>
    </xf>
    <xf numFmtId="0" fontId="35" fillId="15" borderId="25" xfId="0" applyFont="1" applyFill="1" applyBorder="1" applyAlignment="1">
      <alignment horizontal="center"/>
    </xf>
    <xf numFmtId="187" fontId="35" fillId="15" borderId="1" xfId="1" applyFont="1" applyFill="1" applyBorder="1" applyAlignment="1">
      <alignment horizontal="center"/>
    </xf>
    <xf numFmtId="0" fontId="35" fillId="15" borderId="1" xfId="0" applyFont="1" applyFill="1" applyBorder="1" applyAlignment="1">
      <alignment horizontal="center"/>
    </xf>
    <xf numFmtId="0" fontId="6" fillId="15" borderId="25" xfId="0" applyFont="1" applyFill="1" applyBorder="1"/>
    <xf numFmtId="0" fontId="11" fillId="0" borderId="4" xfId="0" applyFont="1" applyBorder="1" applyAlignment="1">
      <alignment horizontal="left"/>
    </xf>
    <xf numFmtId="0" fontId="35" fillId="15" borderId="1" xfId="0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" fontId="16" fillId="0" borderId="0" xfId="0" applyNumberFormat="1" applyFont="1" applyBorder="1" applyAlignment="1">
      <alignment horizontal="center"/>
    </xf>
    <xf numFmtId="189" fontId="16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87" fontId="4" fillId="0" borderId="0" xfId="1" applyFont="1"/>
    <xf numFmtId="187" fontId="4" fillId="0" borderId="0" xfId="1" applyFont="1" applyAlignment="1">
      <alignment horizontal="center" vertical="center"/>
    </xf>
    <xf numFmtId="2" fontId="4" fillId="0" borderId="0" xfId="0" applyNumberFormat="1" applyFont="1"/>
    <xf numFmtId="187" fontId="4" fillId="0" borderId="0" xfId="0" applyNumberFormat="1" applyFont="1"/>
    <xf numFmtId="192" fontId="25" fillId="0" borderId="0" xfId="0" applyNumberFormat="1" applyFont="1"/>
    <xf numFmtId="187" fontId="25" fillId="0" borderId="0" xfId="1" applyFont="1"/>
    <xf numFmtId="2" fontId="25" fillId="0" borderId="0" xfId="0" applyNumberFormat="1" applyFont="1"/>
    <xf numFmtId="187" fontId="25" fillId="0" borderId="0" xfId="0" applyNumberFormat="1" applyFont="1"/>
    <xf numFmtId="0" fontId="25" fillId="0" borderId="0" xfId="0" applyFont="1"/>
    <xf numFmtId="0" fontId="35" fillId="14" borderId="12" xfId="0" applyFont="1" applyFill="1" applyBorder="1" applyAlignment="1">
      <alignment horizontal="center"/>
    </xf>
    <xf numFmtId="0" fontId="35" fillId="14" borderId="25" xfId="0" applyFont="1" applyFill="1" applyBorder="1" applyAlignment="1">
      <alignment horizontal="center"/>
    </xf>
    <xf numFmtId="187" fontId="35" fillId="14" borderId="1" xfId="1" applyFont="1" applyFill="1" applyBorder="1" applyAlignment="1">
      <alignment horizontal="center"/>
    </xf>
    <xf numFmtId="0" fontId="35" fillId="14" borderId="1" xfId="0" applyFont="1" applyFill="1" applyBorder="1" applyAlignment="1">
      <alignment horizontal="center"/>
    </xf>
    <xf numFmtId="0" fontId="6" fillId="14" borderId="25" xfId="0" applyFont="1" applyFill="1" applyBorder="1"/>
    <xf numFmtId="0" fontId="4" fillId="14" borderId="25" xfId="0" applyFont="1" applyFill="1" applyBorder="1"/>
    <xf numFmtId="0" fontId="74" fillId="0" borderId="0" xfId="0" applyFont="1"/>
    <xf numFmtId="0" fontId="75" fillId="0" borderId="57" xfId="0" applyFont="1" applyBorder="1" applyAlignment="1">
      <alignment horizontal="center" vertical="center"/>
    </xf>
    <xf numFmtId="0" fontId="75" fillId="0" borderId="61" xfId="0" applyFont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Border="1"/>
    <xf numFmtId="0" fontId="77" fillId="0" borderId="12" xfId="0" applyFont="1" applyBorder="1" applyAlignment="1">
      <alignment horizontal="center" vertical="center"/>
    </xf>
    <xf numFmtId="0" fontId="77" fillId="0" borderId="12" xfId="0" applyFont="1" applyBorder="1"/>
    <xf numFmtId="0" fontId="77" fillId="0" borderId="0" xfId="0" applyFont="1"/>
    <xf numFmtId="0" fontId="76" fillId="0" borderId="0" xfId="0" applyFont="1"/>
    <xf numFmtId="0" fontId="76" fillId="0" borderId="0" xfId="0" applyFont="1" applyBorder="1"/>
    <xf numFmtId="0" fontId="76" fillId="0" borderId="8" xfId="0" applyFont="1" applyBorder="1"/>
    <xf numFmtId="0" fontId="78" fillId="0" borderId="1" xfId="0" applyFont="1" applyBorder="1" applyAlignment="1">
      <alignment horizontal="center" vertical="center"/>
    </xf>
    <xf numFmtId="0" fontId="78" fillId="0" borderId="25" xfId="0" applyFont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7" fillId="0" borderId="7" xfId="0" applyFont="1" applyBorder="1" applyAlignment="1">
      <alignment horizontal="center" vertical="center"/>
    </xf>
    <xf numFmtId="0" fontId="77" fillId="0" borderId="52" xfId="0" applyFont="1" applyBorder="1" applyAlignment="1">
      <alignment horizontal="left"/>
    </xf>
    <xf numFmtId="0" fontId="77" fillId="0" borderId="6" xfId="0" applyFont="1" applyBorder="1" applyAlignment="1">
      <alignment horizontal="left"/>
    </xf>
    <xf numFmtId="0" fontId="77" fillId="0" borderId="7" xfId="0" applyFont="1" applyBorder="1" applyAlignment="1">
      <alignment horizontal="left"/>
    </xf>
    <xf numFmtId="193" fontId="75" fillId="0" borderId="58" xfId="1" applyNumberFormat="1" applyFont="1" applyBorder="1" applyAlignment="1">
      <alignment horizontal="left" vertical="top"/>
    </xf>
    <xf numFmtId="193" fontId="77" fillId="0" borderId="1" xfId="1" applyNumberFormat="1" applyFont="1" applyBorder="1" applyAlignment="1">
      <alignment horizontal="left" vertical="top"/>
    </xf>
    <xf numFmtId="193" fontId="77" fillId="0" borderId="0" xfId="1" applyNumberFormat="1" applyFont="1" applyAlignment="1">
      <alignment horizontal="left" vertical="top"/>
    </xf>
    <xf numFmtId="193" fontId="74" fillId="0" borderId="0" xfId="1" applyNumberFormat="1" applyFont="1" applyAlignment="1">
      <alignment horizontal="left" vertical="top"/>
    </xf>
    <xf numFmtId="0" fontId="77" fillId="0" borderId="63" xfId="0" applyFont="1" applyBorder="1" applyAlignment="1">
      <alignment horizontal="left"/>
    </xf>
    <xf numFmtId="0" fontId="77" fillId="0" borderId="19" xfId="0" applyFont="1" applyBorder="1" applyAlignment="1">
      <alignment horizontal="left"/>
    </xf>
    <xf numFmtId="0" fontId="77" fillId="0" borderId="64" xfId="0" applyFont="1" applyBorder="1" applyAlignment="1">
      <alignment horizontal="left"/>
    </xf>
    <xf numFmtId="0" fontId="78" fillId="0" borderId="12" xfId="0" applyFont="1" applyBorder="1" applyAlignment="1">
      <alignment horizontal="center" vertical="center"/>
    </xf>
    <xf numFmtId="0" fontId="75" fillId="0" borderId="68" xfId="0" applyFont="1" applyBorder="1" applyAlignment="1">
      <alignment horizontal="center" vertical="center"/>
    </xf>
    <xf numFmtId="193" fontId="77" fillId="0" borderId="53" xfId="1" applyNumberFormat="1" applyFont="1" applyBorder="1" applyAlignment="1">
      <alignment horizontal="left" vertical="top"/>
    </xf>
    <xf numFmtId="193" fontId="75" fillId="0" borderId="3" xfId="1" applyNumberFormat="1" applyFont="1" applyBorder="1" applyAlignment="1">
      <alignment horizontal="left" vertical="top"/>
    </xf>
    <xf numFmtId="193" fontId="77" fillId="0" borderId="3" xfId="1" applyNumberFormat="1" applyFont="1" applyBorder="1" applyAlignment="1">
      <alignment horizontal="left" vertical="top"/>
    </xf>
    <xf numFmtId="193" fontId="77" fillId="0" borderId="52" xfId="1" applyNumberFormat="1" applyFont="1" applyBorder="1" applyAlignment="1">
      <alignment horizontal="left" vertical="top"/>
    </xf>
    <xf numFmtId="193" fontId="75" fillId="0" borderId="52" xfId="1" applyNumberFormat="1" applyFont="1" applyBorder="1" applyAlignment="1">
      <alignment horizontal="left" vertical="top"/>
    </xf>
    <xf numFmtId="193" fontId="75" fillId="0" borderId="63" xfId="1" applyNumberFormat="1" applyFont="1" applyBorder="1" applyAlignment="1">
      <alignment horizontal="left" vertical="top"/>
    </xf>
    <xf numFmtId="0" fontId="76" fillId="0" borderId="12" xfId="0" applyFont="1" applyBorder="1"/>
    <xf numFmtId="0" fontId="77" fillId="0" borderId="11" xfId="0" applyFont="1" applyBorder="1"/>
    <xf numFmtId="0" fontId="74" fillId="0" borderId="11" xfId="0" applyFont="1" applyBorder="1"/>
    <xf numFmtId="193" fontId="77" fillId="0" borderId="0" xfId="1" applyNumberFormat="1" applyFont="1" applyBorder="1" applyAlignment="1">
      <alignment horizontal="left" vertical="top"/>
    </xf>
    <xf numFmtId="0" fontId="77" fillId="0" borderId="0" xfId="0" applyFont="1" applyBorder="1"/>
    <xf numFmtId="0" fontId="76" fillId="0" borderId="0" xfId="0" applyFont="1" applyAlignment="1">
      <alignment horizontal="center"/>
    </xf>
    <xf numFmtId="0" fontId="77" fillId="0" borderId="12" xfId="0" applyFont="1" applyBorder="1" applyAlignment="1">
      <alignment horizontal="center"/>
    </xf>
    <xf numFmtId="0" fontId="77" fillId="0" borderId="57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193" fontId="76" fillId="0" borderId="0" xfId="1" applyNumberFormat="1" applyFont="1" applyBorder="1" applyAlignment="1">
      <alignment horizontal="left" vertical="top"/>
    </xf>
    <xf numFmtId="0" fontId="75" fillId="0" borderId="69" xfId="0" applyFont="1" applyBorder="1" applyAlignment="1">
      <alignment horizontal="center" vertical="center"/>
    </xf>
    <xf numFmtId="193" fontId="75" fillId="0" borderId="2" xfId="1" applyNumberFormat="1" applyFont="1" applyBorder="1" applyAlignment="1">
      <alignment horizontal="left" vertical="top"/>
    </xf>
    <xf numFmtId="0" fontId="77" fillId="0" borderId="1" xfId="0" applyFont="1" applyBorder="1" applyAlignment="1">
      <alignment horizontal="center"/>
    </xf>
    <xf numFmtId="0" fontId="77" fillId="0" borderId="3" xfId="0" applyFont="1" applyBorder="1"/>
    <xf numFmtId="0" fontId="77" fillId="0" borderId="4" xfId="0" applyFont="1" applyBorder="1"/>
    <xf numFmtId="0" fontId="77" fillId="0" borderId="5" xfId="0" applyFont="1" applyBorder="1"/>
    <xf numFmtId="0" fontId="75" fillId="0" borderId="1" xfId="0" applyFont="1" applyBorder="1"/>
    <xf numFmtId="0" fontId="75" fillId="0" borderId="3" xfId="0" applyFont="1" applyBorder="1"/>
    <xf numFmtId="0" fontId="75" fillId="0" borderId="5" xfId="0" applyFont="1" applyBorder="1"/>
    <xf numFmtId="0" fontId="75" fillId="0" borderId="4" xfId="0" applyFont="1" applyBorder="1"/>
    <xf numFmtId="0" fontId="2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2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5" fillId="10" borderId="0" xfId="0" applyFont="1" applyFill="1" applyAlignment="1">
      <alignment horizontal="left"/>
    </xf>
    <xf numFmtId="0" fontId="19" fillId="6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0" borderId="22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52" fillId="3" borderId="41" xfId="0" applyFont="1" applyFill="1" applyBorder="1" applyAlignment="1">
      <alignment horizontal="center" vertical="center" textRotation="90"/>
    </xf>
    <xf numFmtId="0" fontId="52" fillId="3" borderId="42" xfId="0" applyFont="1" applyFill="1" applyBorder="1" applyAlignment="1">
      <alignment horizontal="center" vertical="center" textRotation="90"/>
    </xf>
    <xf numFmtId="0" fontId="52" fillId="3" borderId="43" xfId="0" applyFont="1" applyFill="1" applyBorder="1" applyAlignment="1">
      <alignment horizontal="center" vertical="center" textRotation="90"/>
    </xf>
    <xf numFmtId="187" fontId="52" fillId="0" borderId="36" xfId="0" applyNumberFormat="1" applyFont="1" applyFill="1" applyBorder="1" applyAlignment="1">
      <alignment horizontal="center" vertical="center"/>
    </xf>
    <xf numFmtId="0" fontId="52" fillId="0" borderId="37" xfId="0" applyFont="1" applyFill="1" applyBorder="1" applyAlignment="1">
      <alignment horizontal="center" vertical="center"/>
    </xf>
    <xf numFmtId="187" fontId="52" fillId="0" borderId="36" xfId="1" applyFont="1" applyFill="1" applyBorder="1" applyAlignment="1"/>
    <xf numFmtId="187" fontId="52" fillId="0" borderId="37" xfId="1" applyFont="1" applyFill="1" applyBorder="1" applyAlignment="1"/>
    <xf numFmtId="0" fontId="47" fillId="0" borderId="0" xfId="0" applyFont="1" applyFill="1" applyBorder="1" applyAlignment="1">
      <alignment horizontal="center"/>
    </xf>
    <xf numFmtId="187" fontId="8" fillId="0" borderId="36" xfId="1" applyFont="1" applyFill="1" applyBorder="1" applyAlignment="1">
      <alignment horizontal="center"/>
    </xf>
    <xf numFmtId="187" fontId="8" fillId="0" borderId="37" xfId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52" fillId="15" borderId="28" xfId="0" applyFont="1" applyFill="1" applyBorder="1" applyAlignment="1">
      <alignment horizontal="center" vertical="center"/>
    </xf>
    <xf numFmtId="0" fontId="52" fillId="15" borderId="29" xfId="0" applyFont="1" applyFill="1" applyBorder="1" applyAlignment="1">
      <alignment horizontal="center" vertical="center"/>
    </xf>
    <xf numFmtId="0" fontId="52" fillId="15" borderId="30" xfId="0" applyFont="1" applyFill="1" applyBorder="1" applyAlignment="1">
      <alignment horizontal="center" vertical="center"/>
    </xf>
    <xf numFmtId="0" fontId="52" fillId="15" borderId="34" xfId="0" applyFont="1" applyFill="1" applyBorder="1" applyAlignment="1">
      <alignment horizontal="center" vertical="center"/>
    </xf>
    <xf numFmtId="0" fontId="52" fillId="15" borderId="18" xfId="0" applyFont="1" applyFill="1" applyBorder="1" applyAlignment="1">
      <alignment horizontal="center" vertical="center"/>
    </xf>
    <xf numFmtId="0" fontId="52" fillId="15" borderId="20" xfId="0" applyFont="1" applyFill="1" applyBorder="1" applyAlignment="1">
      <alignment horizontal="center" vertical="center"/>
    </xf>
    <xf numFmtId="0" fontId="52" fillId="15" borderId="32" xfId="0" applyFont="1" applyFill="1" applyBorder="1" applyAlignment="1">
      <alignment horizontal="center" vertical="center"/>
    </xf>
    <xf numFmtId="0" fontId="53" fillId="15" borderId="33" xfId="0" applyFont="1" applyFill="1" applyBorder="1"/>
    <xf numFmtId="187" fontId="35" fillId="0" borderId="44" xfId="1" applyFont="1" applyBorder="1" applyAlignment="1">
      <alignment horizontal="center"/>
    </xf>
    <xf numFmtId="187" fontId="35" fillId="0" borderId="45" xfId="1" applyFont="1" applyBorder="1" applyAlignment="1">
      <alignment horizontal="center"/>
    </xf>
    <xf numFmtId="14" fontId="52" fillId="0" borderId="0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2" fillId="15" borderId="27" xfId="0" applyFont="1" applyFill="1" applyBorder="1" applyAlignment="1">
      <alignment horizontal="center" vertical="center"/>
    </xf>
    <xf numFmtId="0" fontId="52" fillId="15" borderId="31" xfId="0" applyFont="1" applyFill="1" applyBorder="1" applyAlignment="1">
      <alignment horizontal="center" vertical="center"/>
    </xf>
    <xf numFmtId="0" fontId="52" fillId="15" borderId="40" xfId="0" applyFont="1" applyFill="1" applyBorder="1" applyAlignment="1">
      <alignment horizontal="center" vertical="center"/>
    </xf>
    <xf numFmtId="0" fontId="52" fillId="15" borderId="26" xfId="0" applyFont="1" applyFill="1" applyBorder="1" applyAlignment="1">
      <alignment horizontal="center" vertical="center"/>
    </xf>
    <xf numFmtId="0" fontId="52" fillId="15" borderId="13" xfId="0" applyFont="1" applyFill="1" applyBorder="1" applyAlignment="1">
      <alignment horizontal="center" vertical="center"/>
    </xf>
    <xf numFmtId="0" fontId="52" fillId="15" borderId="15" xfId="0" applyFont="1" applyFill="1" applyBorder="1" applyAlignment="1">
      <alignment horizontal="center" vertical="center"/>
    </xf>
    <xf numFmtId="0" fontId="52" fillId="15" borderId="3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5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87" fontId="35" fillId="0" borderId="3" xfId="1" applyFont="1" applyBorder="1" applyAlignment="1">
      <alignment horizontal="center"/>
    </xf>
    <xf numFmtId="187" fontId="35" fillId="0" borderId="5" xfId="1" applyFont="1" applyBorder="1" applyAlignment="1">
      <alignment horizontal="center"/>
    </xf>
    <xf numFmtId="187" fontId="35" fillId="0" borderId="4" xfId="1" applyFont="1" applyBorder="1" applyAlignment="1">
      <alignment horizontal="center"/>
    </xf>
    <xf numFmtId="187" fontId="11" fillId="0" borderId="3" xfId="1" applyFont="1" applyBorder="1" applyAlignment="1">
      <alignment horizontal="center"/>
    </xf>
    <xf numFmtId="187" fontId="11" fillId="0" borderId="5" xfId="1" applyFont="1" applyBorder="1" applyAlignment="1">
      <alignment horizontal="center"/>
    </xf>
    <xf numFmtId="187" fontId="11" fillId="0" borderId="4" xfId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14" borderId="12" xfId="0" applyFont="1" applyFill="1" applyBorder="1" applyAlignment="1">
      <alignment horizontal="center" vertical="center"/>
    </xf>
    <xf numFmtId="0" fontId="13" fillId="14" borderId="25" xfId="0" applyFont="1" applyFill="1" applyBorder="1" applyAlignment="1">
      <alignment horizontal="center" vertical="center"/>
    </xf>
    <xf numFmtId="0" fontId="13" fillId="14" borderId="52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3" fillId="14" borderId="53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/>
    </xf>
    <xf numFmtId="187" fontId="16" fillId="0" borderId="3" xfId="1" applyFont="1" applyBorder="1" applyAlignment="1">
      <alignment horizontal="center"/>
    </xf>
    <xf numFmtId="187" fontId="16" fillId="0" borderId="5" xfId="1" applyFont="1" applyBorder="1" applyAlignment="1">
      <alignment horizontal="center"/>
    </xf>
    <xf numFmtId="187" fontId="16" fillId="0" borderId="4" xfId="1" applyFont="1" applyBorder="1" applyAlignment="1">
      <alignment horizontal="center"/>
    </xf>
    <xf numFmtId="0" fontId="13" fillId="15" borderId="12" xfId="0" applyFont="1" applyFill="1" applyBorder="1" applyAlignment="1">
      <alignment horizontal="center" vertical="center"/>
    </xf>
    <xf numFmtId="0" fontId="13" fillId="15" borderId="25" xfId="0" applyFont="1" applyFill="1" applyBorder="1" applyAlignment="1">
      <alignment horizontal="center" vertical="center"/>
    </xf>
    <xf numFmtId="0" fontId="13" fillId="15" borderId="52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center" vertical="center"/>
    </xf>
    <xf numFmtId="0" fontId="13" fillId="15" borderId="7" xfId="0" applyFont="1" applyFill="1" applyBorder="1" applyAlignment="1">
      <alignment horizontal="center" vertical="center"/>
    </xf>
    <xf numFmtId="0" fontId="13" fillId="15" borderId="53" xfId="0" applyFont="1" applyFill="1" applyBorder="1" applyAlignment="1">
      <alignment horizontal="center" vertical="center"/>
    </xf>
    <xf numFmtId="0" fontId="13" fillId="15" borderId="9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/>
    </xf>
    <xf numFmtId="189" fontId="16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5" fillId="14" borderId="1" xfId="0" applyFont="1" applyFill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7" xfId="0" applyFont="1" applyBorder="1" applyAlignment="1">
      <alignment horizontal="left"/>
    </xf>
    <xf numFmtId="0" fontId="35" fillId="0" borderId="48" xfId="0" applyFont="1" applyBorder="1" applyAlignment="1">
      <alignment horizontal="left"/>
    </xf>
    <xf numFmtId="1" fontId="16" fillId="0" borderId="14" xfId="0" applyNumberFormat="1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0" fontId="48" fillId="0" borderId="36" xfId="0" applyFont="1" applyFill="1" applyBorder="1" applyAlignment="1">
      <alignment horizontal="center" vertical="center"/>
    </xf>
    <xf numFmtId="0" fontId="48" fillId="0" borderId="37" xfId="0" applyFont="1" applyFill="1" applyBorder="1" applyAlignment="1">
      <alignment horizontal="center" vertical="center"/>
    </xf>
    <xf numFmtId="187" fontId="48" fillId="0" borderId="36" xfId="1" applyFont="1" applyFill="1" applyBorder="1" applyAlignment="1">
      <alignment horizontal="center" vertical="center"/>
    </xf>
    <xf numFmtId="187" fontId="48" fillId="0" borderId="38" xfId="1" applyFont="1" applyFill="1" applyBorder="1" applyAlignment="1">
      <alignment horizontal="center" vertical="center"/>
    </xf>
    <xf numFmtId="0" fontId="50" fillId="3" borderId="41" xfId="0" applyFont="1" applyFill="1" applyBorder="1" applyAlignment="1">
      <alignment horizontal="center" vertical="center" textRotation="90"/>
    </xf>
    <xf numFmtId="0" fontId="50" fillId="3" borderId="42" xfId="0" applyFont="1" applyFill="1" applyBorder="1" applyAlignment="1">
      <alignment horizontal="center" vertical="center" textRotation="90"/>
    </xf>
    <xf numFmtId="0" fontId="50" fillId="3" borderId="43" xfId="0" applyFont="1" applyFill="1" applyBorder="1" applyAlignment="1">
      <alignment horizontal="center" vertical="center" textRotation="90"/>
    </xf>
    <xf numFmtId="187" fontId="47" fillId="0" borderId="36" xfId="0" applyNumberFormat="1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187" fontId="47" fillId="0" borderId="36" xfId="1" applyFont="1" applyFill="1" applyBorder="1" applyAlignment="1">
      <alignment vertical="center"/>
    </xf>
    <xf numFmtId="187" fontId="47" fillId="0" borderId="38" xfId="1" applyFont="1" applyFill="1" applyBorder="1" applyAlignment="1">
      <alignment vertical="center"/>
    </xf>
    <xf numFmtId="0" fontId="47" fillId="15" borderId="41" xfId="0" applyFont="1" applyFill="1" applyBorder="1" applyAlignment="1">
      <alignment horizontal="center" vertical="center"/>
    </xf>
    <xf numFmtId="0" fontId="47" fillId="15" borderId="42" xfId="0" applyFont="1" applyFill="1" applyBorder="1" applyAlignment="1">
      <alignment horizontal="center" vertical="center"/>
    </xf>
    <xf numFmtId="0" fontId="47" fillId="15" borderId="18" xfId="0" applyFont="1" applyFill="1" applyBorder="1" applyAlignment="1">
      <alignment horizontal="center" vertical="center"/>
    </xf>
    <xf numFmtId="0" fontId="47" fillId="15" borderId="20" xfId="0" applyFont="1" applyFill="1" applyBorder="1" applyAlignment="1">
      <alignment horizontal="center" vertical="center"/>
    </xf>
    <xf numFmtId="0" fontId="47" fillId="15" borderId="32" xfId="0" applyFont="1" applyFill="1" applyBorder="1" applyAlignment="1">
      <alignment horizontal="center" vertical="center"/>
    </xf>
    <xf numFmtId="0" fontId="48" fillId="15" borderId="26" xfId="0" applyFont="1" applyFill="1" applyBorder="1" applyAlignment="1">
      <alignment vertical="center"/>
    </xf>
    <xf numFmtId="187" fontId="49" fillId="0" borderId="44" xfId="1" applyFont="1" applyBorder="1" applyAlignment="1">
      <alignment horizontal="center" vertical="center"/>
    </xf>
    <xf numFmtId="187" fontId="49" fillId="0" borderId="45" xfId="1" applyFont="1" applyBorder="1" applyAlignment="1">
      <alignment horizontal="center" vertical="center"/>
    </xf>
    <xf numFmtId="187" fontId="47" fillId="0" borderId="36" xfId="1" applyFont="1" applyFill="1" applyBorder="1" applyAlignment="1">
      <alignment horizontal="center" vertical="center"/>
    </xf>
    <xf numFmtId="187" fontId="47" fillId="0" borderId="38" xfId="1" applyFont="1" applyFill="1" applyBorder="1" applyAlignment="1">
      <alignment horizontal="center" vertical="center"/>
    </xf>
    <xf numFmtId="14" fontId="47" fillId="0" borderId="0" xfId="0" applyNumberFormat="1" applyFont="1" applyFill="1" applyBorder="1" applyAlignment="1">
      <alignment horizontal="center" vertical="center"/>
    </xf>
    <xf numFmtId="0" fontId="47" fillId="15" borderId="27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7" fillId="15" borderId="28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7" fillId="15" borderId="26" xfId="0" applyFont="1" applyFill="1" applyBorder="1" applyAlignment="1">
      <alignment horizontal="center" vertical="center"/>
    </xf>
    <xf numFmtId="0" fontId="47" fillId="15" borderId="13" xfId="0" applyFont="1" applyFill="1" applyBorder="1" applyAlignment="1">
      <alignment horizontal="center" vertical="center"/>
    </xf>
    <xf numFmtId="0" fontId="47" fillId="15" borderId="15" xfId="0" applyFont="1" applyFill="1" applyBorder="1" applyAlignment="1">
      <alignment horizontal="center" vertical="center"/>
    </xf>
    <xf numFmtId="0" fontId="47" fillId="15" borderId="29" xfId="0" applyFont="1" applyFill="1" applyBorder="1" applyAlignment="1">
      <alignment horizontal="center" vertical="center"/>
    </xf>
    <xf numFmtId="0" fontId="47" fillId="15" borderId="33" xfId="0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46" xfId="0" applyFont="1" applyBorder="1" applyAlignment="1">
      <alignment horizontal="left"/>
    </xf>
    <xf numFmtId="0" fontId="16" fillId="0" borderId="47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191" fontId="67" fillId="12" borderId="55" xfId="0" applyNumberFormat="1" applyFont="1" applyFill="1" applyBorder="1" applyAlignment="1">
      <alignment horizontal="center" vertical="top" wrapText="1"/>
    </xf>
    <xf numFmtId="191" fontId="67" fillId="12" borderId="56" xfId="0" applyNumberFormat="1" applyFont="1" applyFill="1" applyBorder="1" applyAlignment="1">
      <alignment horizontal="center" vertical="top" wrapText="1"/>
    </xf>
    <xf numFmtId="0" fontId="60" fillId="12" borderId="0" xfId="0" applyFont="1" applyFill="1" applyAlignment="1">
      <alignment horizontal="left" vertical="top" wrapText="1"/>
    </xf>
    <xf numFmtId="0" fontId="62" fillId="12" borderId="55" xfId="0" applyFont="1" applyFill="1" applyBorder="1" applyAlignment="1">
      <alignment horizontal="center" vertical="top" wrapText="1"/>
    </xf>
    <xf numFmtId="0" fontId="62" fillId="12" borderId="56" xfId="0" applyFont="1" applyFill="1" applyBorder="1" applyAlignment="1">
      <alignment horizontal="center" vertical="top" wrapText="1"/>
    </xf>
    <xf numFmtId="0" fontId="68" fillId="10" borderId="12" xfId="0" applyFont="1" applyFill="1" applyBorder="1" applyAlignment="1">
      <alignment horizontal="center" vertical="center"/>
    </xf>
    <xf numFmtId="0" fontId="68" fillId="10" borderId="25" xfId="0" applyFont="1" applyFill="1" applyBorder="1" applyAlignment="1">
      <alignment horizontal="center" vertical="center"/>
    </xf>
    <xf numFmtId="187" fontId="35" fillId="0" borderId="24" xfId="1" applyFont="1" applyBorder="1" applyAlignment="1">
      <alignment horizontal="center" vertical="center"/>
    </xf>
    <xf numFmtId="187" fontId="35" fillId="0" borderId="5" xfId="1" applyFont="1" applyBorder="1" applyAlignment="1">
      <alignment horizontal="center" vertical="center"/>
    </xf>
    <xf numFmtId="187" fontId="35" fillId="0" borderId="4" xfId="1" applyFont="1" applyBorder="1" applyAlignment="1">
      <alignment horizontal="center" vertical="center"/>
    </xf>
    <xf numFmtId="0" fontId="68" fillId="0" borderId="3" xfId="0" applyFont="1" applyBorder="1" applyAlignment="1">
      <alignment horizontal="right"/>
    </xf>
    <xf numFmtId="0" fontId="68" fillId="0" borderId="5" xfId="0" applyFont="1" applyBorder="1" applyAlignment="1">
      <alignment horizontal="right"/>
    </xf>
    <xf numFmtId="0" fontId="68" fillId="0" borderId="4" xfId="0" applyFont="1" applyBorder="1" applyAlignment="1">
      <alignment horizontal="right"/>
    </xf>
    <xf numFmtId="0" fontId="68" fillId="10" borderId="52" xfId="0" applyFont="1" applyFill="1" applyBorder="1" applyAlignment="1">
      <alignment horizontal="center" vertical="center"/>
    </xf>
    <xf numFmtId="0" fontId="68" fillId="10" borderId="6" xfId="0" applyFont="1" applyFill="1" applyBorder="1" applyAlignment="1">
      <alignment horizontal="center" vertical="center"/>
    </xf>
    <xf numFmtId="0" fontId="68" fillId="10" borderId="7" xfId="0" applyFont="1" applyFill="1" applyBorder="1" applyAlignment="1">
      <alignment horizontal="center" vertical="center"/>
    </xf>
    <xf numFmtId="0" fontId="68" fillId="10" borderId="53" xfId="0" applyFont="1" applyFill="1" applyBorder="1" applyAlignment="1">
      <alignment horizontal="center" vertical="center"/>
    </xf>
    <xf numFmtId="0" fontId="68" fillId="10" borderId="9" xfId="0" applyFont="1" applyFill="1" applyBorder="1" applyAlignment="1">
      <alignment horizontal="center" vertical="center"/>
    </xf>
    <xf numFmtId="0" fontId="68" fillId="10" borderId="10" xfId="0" applyFont="1" applyFill="1" applyBorder="1" applyAlignment="1">
      <alignment horizontal="center" vertical="center"/>
    </xf>
    <xf numFmtId="187" fontId="66" fillId="0" borderId="3" xfId="1" applyFont="1" applyBorder="1" applyAlignment="1">
      <alignment horizontal="center"/>
    </xf>
    <xf numFmtId="187" fontId="66" fillId="0" borderId="5" xfId="1" applyFont="1" applyBorder="1" applyAlignment="1">
      <alignment horizontal="center"/>
    </xf>
    <xf numFmtId="187" fontId="66" fillId="0" borderId="4" xfId="1" applyFont="1" applyBorder="1" applyAlignment="1">
      <alignment horizontal="center"/>
    </xf>
    <xf numFmtId="0" fontId="66" fillId="0" borderId="3" xfId="0" applyFont="1" applyBorder="1" applyAlignment="1">
      <alignment horizontal="left"/>
    </xf>
    <xf numFmtId="0" fontId="66" fillId="0" borderId="4" xfId="0" applyFont="1" applyBorder="1" applyAlignment="1">
      <alignment horizontal="left"/>
    </xf>
    <xf numFmtId="187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2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25" fillId="0" borderId="3" xfId="0" applyNumberFormat="1" applyFont="1" applyBorder="1" applyAlignment="1">
      <alignment horizontal="center"/>
    </xf>
    <xf numFmtId="187" fontId="25" fillId="0" borderId="5" xfId="0" applyNumberFormat="1" applyFont="1" applyBorder="1" applyAlignment="1">
      <alignment horizontal="center"/>
    </xf>
    <xf numFmtId="187" fontId="25" fillId="0" borderId="4" xfId="0" applyNumberFormat="1" applyFont="1" applyBorder="1" applyAlignment="1">
      <alignment horizontal="center"/>
    </xf>
    <xf numFmtId="0" fontId="77" fillId="0" borderId="1" xfId="0" applyFont="1" applyBorder="1" applyAlignment="1">
      <alignment horizontal="left"/>
    </xf>
    <xf numFmtId="0" fontId="77" fillId="0" borderId="3" xfId="0" applyFont="1" applyBorder="1" applyAlignment="1">
      <alignment horizontal="left"/>
    </xf>
    <xf numFmtId="0" fontId="77" fillId="0" borderId="5" xfId="0" applyFont="1" applyBorder="1" applyAlignment="1">
      <alignment horizontal="left"/>
    </xf>
    <xf numFmtId="0" fontId="77" fillId="0" borderId="4" xfId="0" applyFont="1" applyBorder="1" applyAlignment="1">
      <alignment horizontal="left"/>
    </xf>
    <xf numFmtId="0" fontId="75" fillId="0" borderId="3" xfId="0" applyFont="1" applyBorder="1" applyAlignment="1">
      <alignment horizontal="left"/>
    </xf>
    <xf numFmtId="0" fontId="75" fillId="0" borderId="5" xfId="0" applyFont="1" applyBorder="1" applyAlignment="1">
      <alignment horizontal="left"/>
    </xf>
    <xf numFmtId="0" fontId="75" fillId="0" borderId="4" xfId="0" applyFont="1" applyBorder="1" applyAlignment="1">
      <alignment horizontal="left"/>
    </xf>
    <xf numFmtId="0" fontId="75" fillId="0" borderId="1" xfId="0" applyFont="1" applyBorder="1" applyAlignment="1">
      <alignment horizontal="left"/>
    </xf>
    <xf numFmtId="0" fontId="77" fillId="0" borderId="12" xfId="0" applyFont="1" applyBorder="1" applyAlignment="1">
      <alignment horizontal="left"/>
    </xf>
    <xf numFmtId="0" fontId="75" fillId="0" borderId="65" xfId="0" applyFont="1" applyBorder="1" applyAlignment="1">
      <alignment horizontal="left"/>
    </xf>
    <xf numFmtId="0" fontId="75" fillId="0" borderId="66" xfId="0" applyFont="1" applyBorder="1" applyAlignment="1">
      <alignment horizontal="left"/>
    </xf>
    <xf numFmtId="0" fontId="75" fillId="0" borderId="67" xfId="0" applyFont="1" applyBorder="1" applyAlignment="1">
      <alignment horizontal="left"/>
    </xf>
    <xf numFmtId="0" fontId="76" fillId="0" borderId="58" xfId="0" applyFont="1" applyBorder="1" applyAlignment="1">
      <alignment horizontal="center" vertical="center"/>
    </xf>
    <xf numFmtId="0" fontId="76" fillId="0" borderId="59" xfId="0" applyFont="1" applyBorder="1" applyAlignment="1">
      <alignment horizontal="center" vertical="center"/>
    </xf>
    <xf numFmtId="0" fontId="76" fillId="0" borderId="60" xfId="0" applyFont="1" applyBorder="1" applyAlignment="1">
      <alignment horizontal="center" vertical="center"/>
    </xf>
    <xf numFmtId="0" fontId="75" fillId="0" borderId="25" xfId="0" applyFont="1" applyBorder="1" applyAlignment="1">
      <alignment horizontal="left"/>
    </xf>
    <xf numFmtId="0" fontId="77" fillId="0" borderId="3" xfId="0" applyFont="1" applyBorder="1" applyAlignment="1">
      <alignment horizontal="left" vertical="center"/>
    </xf>
    <xf numFmtId="0" fontId="77" fillId="0" borderId="5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0" fontId="76" fillId="0" borderId="57" xfId="0" applyFont="1" applyBorder="1" applyAlignment="1">
      <alignment horizontal="center" vertical="center"/>
    </xf>
    <xf numFmtId="0" fontId="76" fillId="0" borderId="61" xfId="0" applyFont="1" applyBorder="1" applyAlignment="1">
      <alignment horizontal="center" vertical="center"/>
    </xf>
    <xf numFmtId="0" fontId="76" fillId="0" borderId="62" xfId="0" applyFont="1" applyBorder="1" applyAlignment="1">
      <alignment horizontal="center" vertical="center"/>
    </xf>
    <xf numFmtId="0" fontId="75" fillId="0" borderId="53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5" fillId="0" borderId="3" xfId="0" applyFont="1" applyBorder="1" applyAlignment="1"/>
    <xf numFmtId="0" fontId="75" fillId="0" borderId="5" xfId="0" applyFont="1" applyBorder="1" applyAlignment="1"/>
    <xf numFmtId="0" fontId="75" fillId="0" borderId="4" xfId="0" applyFont="1" applyBorder="1" applyAlignment="1"/>
    <xf numFmtId="0" fontId="77" fillId="0" borderId="3" xfId="0" applyFont="1" applyBorder="1" applyAlignment="1"/>
    <xf numFmtId="0" fontId="77" fillId="0" borderId="5" xfId="0" applyFont="1" applyBorder="1" applyAlignment="1"/>
    <xf numFmtId="0" fontId="77" fillId="0" borderId="4" xfId="0" applyFont="1" applyBorder="1" applyAlignment="1"/>
    <xf numFmtId="0" fontId="76" fillId="0" borderId="69" xfId="0" applyFont="1" applyBorder="1" applyAlignment="1">
      <alignment horizontal="center" vertical="center"/>
    </xf>
    <xf numFmtId="193" fontId="78" fillId="0" borderId="1" xfId="1" applyNumberFormat="1" applyFont="1" applyBorder="1" applyAlignment="1">
      <alignment horizontal="left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1</xdr:row>
      <xdr:rowOff>19050</xdr:rowOff>
    </xdr:to>
    <xdr:pic>
      <xdr:nvPicPr>
        <xdr:cNvPr id="18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1</xdr:row>
      <xdr:rowOff>19050</xdr:rowOff>
    </xdr:to>
    <xdr:pic>
      <xdr:nvPicPr>
        <xdr:cNvPr id="19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25</xdr:row>
      <xdr:rowOff>0</xdr:rowOff>
    </xdr:from>
    <xdr:to>
      <xdr:col>1</xdr:col>
      <xdr:colOff>1381125</xdr:colOff>
      <xdr:row>26</xdr:row>
      <xdr:rowOff>19050</xdr:rowOff>
    </xdr:to>
    <xdr:pic>
      <xdr:nvPicPr>
        <xdr:cNvPr id="4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25</xdr:row>
      <xdr:rowOff>0</xdr:rowOff>
    </xdr:from>
    <xdr:to>
      <xdr:col>1</xdr:col>
      <xdr:colOff>1381125</xdr:colOff>
      <xdr:row>26</xdr:row>
      <xdr:rowOff>19050</xdr:rowOff>
    </xdr:to>
    <xdr:pic>
      <xdr:nvPicPr>
        <xdr:cNvPr id="5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2</xdr:row>
      <xdr:rowOff>47626</xdr:rowOff>
    </xdr:from>
    <xdr:to>
      <xdr:col>6</xdr:col>
      <xdr:colOff>180975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3590924" y="419101"/>
          <a:ext cx="1009651" cy="619124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1</xdr:row>
      <xdr:rowOff>0</xdr:rowOff>
    </xdr:to>
    <xdr:pic>
      <xdr:nvPicPr>
        <xdr:cNvPr id="2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1</xdr:row>
      <xdr:rowOff>0</xdr:rowOff>
    </xdr:to>
    <xdr:pic>
      <xdr:nvPicPr>
        <xdr:cNvPr id="3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5</xdr:col>
      <xdr:colOff>676275</xdr:colOff>
      <xdr:row>3</xdr:row>
      <xdr:rowOff>228600</xdr:rowOff>
    </xdr:to>
    <xdr:sp macro="" textlink="">
      <xdr:nvSpPr>
        <xdr:cNvPr id="2" name="สี่เหลี่ยมคางหมู 1"/>
        <xdr:cNvSpPr/>
      </xdr:nvSpPr>
      <xdr:spPr>
        <a:xfrm>
          <a:off x="685800" y="266700"/>
          <a:ext cx="3419475" cy="676275"/>
        </a:xfrm>
        <a:prstGeom prst="trapezoid">
          <a:avLst>
            <a:gd name="adj" fmla="val 106538"/>
          </a:avLst>
        </a:prstGeom>
        <a:solidFill>
          <a:schemeClr val="bg1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666750</xdr:colOff>
      <xdr:row>6</xdr:row>
      <xdr:rowOff>142875</xdr:rowOff>
    </xdr:from>
    <xdr:to>
      <xdr:col>11</xdr:col>
      <xdr:colOff>85725</xdr:colOff>
      <xdr:row>10</xdr:row>
      <xdr:rowOff>9525</xdr:rowOff>
    </xdr:to>
    <xdr:sp macro="" textlink="">
      <xdr:nvSpPr>
        <xdr:cNvPr id="3" name="วงเล็บปีกกาขวา 2"/>
        <xdr:cNvSpPr/>
      </xdr:nvSpPr>
      <xdr:spPr>
        <a:xfrm>
          <a:off x="7677150" y="1600200"/>
          <a:ext cx="180975" cy="8191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0</xdr:row>
      <xdr:rowOff>200025</xdr:rowOff>
    </xdr:to>
    <xdr:pic>
      <xdr:nvPicPr>
        <xdr:cNvPr id="4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1381125</xdr:colOff>
      <xdr:row>0</xdr:row>
      <xdr:rowOff>200025</xdr:rowOff>
    </xdr:to>
    <xdr:pic>
      <xdr:nvPicPr>
        <xdr:cNvPr id="5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25</xdr:row>
      <xdr:rowOff>0</xdr:rowOff>
    </xdr:from>
    <xdr:to>
      <xdr:col>1</xdr:col>
      <xdr:colOff>1381125</xdr:colOff>
      <xdr:row>25</xdr:row>
      <xdr:rowOff>200025</xdr:rowOff>
    </xdr:to>
    <xdr:pic>
      <xdr:nvPicPr>
        <xdr:cNvPr id="6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603885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25</xdr:row>
      <xdr:rowOff>0</xdr:rowOff>
    </xdr:from>
    <xdr:to>
      <xdr:col>1</xdr:col>
      <xdr:colOff>1381125</xdr:colOff>
      <xdr:row>25</xdr:row>
      <xdr:rowOff>200025</xdr:rowOff>
    </xdr:to>
    <xdr:pic>
      <xdr:nvPicPr>
        <xdr:cNvPr id="7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603885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X54"/>
  <sheetViews>
    <sheetView showGridLines="0" view="pageBreakPreview" zoomScale="90" zoomScaleSheetLayoutView="90" workbookViewId="0">
      <selection activeCell="U20" sqref="U20"/>
    </sheetView>
  </sheetViews>
  <sheetFormatPr defaultRowHeight="14.25"/>
  <cols>
    <col min="1" max="1" width="13.25" customWidth="1"/>
    <col min="2" max="2" width="9.5" customWidth="1"/>
    <col min="5" max="6" width="9.625" bestFit="1" customWidth="1"/>
    <col min="7" max="7" width="9.75" customWidth="1"/>
    <col min="8" max="8" width="14" customWidth="1"/>
    <col min="9" max="9" width="6.625" customWidth="1"/>
    <col min="10" max="10" width="10.5" customWidth="1"/>
    <col min="11" max="11" width="9.75" bestFit="1" customWidth="1"/>
    <col min="12" max="12" width="10.875" customWidth="1"/>
    <col min="13" max="13" width="11.375" customWidth="1"/>
    <col min="14" max="14" width="9.25" bestFit="1" customWidth="1"/>
    <col min="17" max="20" width="9.125" bestFit="1" customWidth="1"/>
    <col min="24" max="24" width="9.125" bestFit="1" customWidth="1"/>
  </cols>
  <sheetData>
    <row r="1" spans="1:24" ht="21">
      <c r="A1" s="34"/>
      <c r="B1" s="34"/>
      <c r="C1" s="34"/>
      <c r="D1" s="34"/>
      <c r="E1" s="402" t="s">
        <v>36</v>
      </c>
      <c r="F1" s="402"/>
      <c r="G1" s="402"/>
      <c r="H1" s="402"/>
      <c r="I1" s="34"/>
      <c r="J1" s="34"/>
      <c r="K1" s="34"/>
      <c r="L1" s="34"/>
      <c r="M1" s="34"/>
      <c r="N1" s="34"/>
      <c r="O1" s="34"/>
      <c r="P1" s="34"/>
      <c r="Q1" s="402" t="s">
        <v>37</v>
      </c>
      <c r="R1" s="402"/>
      <c r="S1" s="402"/>
      <c r="T1" s="402"/>
      <c r="U1" s="34"/>
      <c r="V1" s="34"/>
      <c r="W1" s="34"/>
      <c r="X1" s="34"/>
    </row>
    <row r="2" spans="1:24" ht="19.5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21.75" thickBot="1">
      <c r="A3" s="36" t="s">
        <v>0</v>
      </c>
      <c r="B3" s="37" t="s">
        <v>1</v>
      </c>
      <c r="C3" s="38" t="s">
        <v>2</v>
      </c>
      <c r="D3" s="38" t="s">
        <v>3</v>
      </c>
      <c r="E3" s="39">
        <v>1</v>
      </c>
      <c r="F3" s="38" t="s">
        <v>3</v>
      </c>
      <c r="G3" s="39">
        <v>1</v>
      </c>
      <c r="H3" s="40"/>
      <c r="I3" s="38" t="s">
        <v>4</v>
      </c>
      <c r="J3" s="38"/>
      <c r="K3" s="38"/>
      <c r="L3" s="38"/>
      <c r="M3" s="36" t="s">
        <v>0</v>
      </c>
      <c r="N3" s="37" t="s">
        <v>1</v>
      </c>
      <c r="O3" s="38" t="s">
        <v>2</v>
      </c>
      <c r="P3" s="38" t="s">
        <v>3</v>
      </c>
      <c r="Q3" s="39">
        <v>1</v>
      </c>
      <c r="R3" s="38" t="s">
        <v>3</v>
      </c>
      <c r="S3" s="39">
        <v>1</v>
      </c>
      <c r="T3" s="41"/>
      <c r="U3" s="38" t="s">
        <v>4</v>
      </c>
      <c r="V3" s="38"/>
      <c r="W3" s="38"/>
      <c r="X3" s="38"/>
    </row>
    <row r="4" spans="1:24" ht="18.75">
      <c r="A4" s="35"/>
      <c r="B4" s="38">
        <v>2</v>
      </c>
      <c r="C4" s="38"/>
      <c r="D4" s="38"/>
      <c r="E4" s="38">
        <v>1600</v>
      </c>
      <c r="F4" s="38"/>
      <c r="G4" s="38">
        <v>3</v>
      </c>
      <c r="H4" s="42"/>
      <c r="I4" s="38"/>
      <c r="J4" s="38"/>
      <c r="K4" s="38"/>
      <c r="L4" s="38"/>
      <c r="M4" s="35"/>
      <c r="N4" s="38">
        <v>2</v>
      </c>
      <c r="O4" s="38"/>
      <c r="P4" s="38"/>
      <c r="Q4" s="38">
        <v>1600</v>
      </c>
      <c r="R4" s="38"/>
      <c r="S4" s="38">
        <v>3</v>
      </c>
      <c r="T4" s="42"/>
      <c r="U4" s="38"/>
      <c r="V4" s="38"/>
      <c r="W4" s="38"/>
      <c r="X4" s="38"/>
    </row>
    <row r="5" spans="1:24" ht="19.5" thickBot="1">
      <c r="A5" s="35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5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21.75" thickBot="1">
      <c r="A6" s="43"/>
      <c r="B6" s="44">
        <v>62000</v>
      </c>
      <c r="C6" s="45" t="s">
        <v>2</v>
      </c>
      <c r="D6" s="46" t="s">
        <v>3</v>
      </c>
      <c r="E6" s="47">
        <v>1</v>
      </c>
      <c r="F6" s="46" t="s">
        <v>3</v>
      </c>
      <c r="G6" s="47">
        <v>1</v>
      </c>
      <c r="H6" s="48">
        <f>(B6*E6*G6)/(B7*E7*G7)</f>
        <v>6.458333333333333</v>
      </c>
      <c r="I6" s="38" t="s">
        <v>4</v>
      </c>
      <c r="J6" s="45" t="s">
        <v>5</v>
      </c>
      <c r="K6" s="49" t="s">
        <v>6</v>
      </c>
      <c r="L6" s="50" t="s">
        <v>7</v>
      </c>
      <c r="M6" s="43"/>
      <c r="N6" s="51">
        <v>423000</v>
      </c>
      <c r="O6" s="45" t="s">
        <v>2</v>
      </c>
      <c r="P6" s="46" t="s">
        <v>3</v>
      </c>
      <c r="Q6" s="47">
        <v>1</v>
      </c>
      <c r="R6" s="46" t="s">
        <v>3</v>
      </c>
      <c r="S6" s="47">
        <v>1</v>
      </c>
      <c r="T6" s="289">
        <f>(N6*Q6*S6)/(N7*Q7*S7)</f>
        <v>44.0625</v>
      </c>
      <c r="U6" s="38" t="s">
        <v>4</v>
      </c>
      <c r="V6" s="45" t="s">
        <v>5</v>
      </c>
      <c r="W6" s="49" t="s">
        <v>6</v>
      </c>
      <c r="X6" s="50" t="s">
        <v>39</v>
      </c>
    </row>
    <row r="7" spans="1:24" ht="18.75">
      <c r="A7" s="43"/>
      <c r="B7" s="52">
        <v>2</v>
      </c>
      <c r="C7" s="45"/>
      <c r="D7" s="45"/>
      <c r="E7" s="45">
        <v>1600</v>
      </c>
      <c r="F7" s="45"/>
      <c r="G7" s="45">
        <v>3</v>
      </c>
      <c r="H7" s="45"/>
      <c r="I7" s="45"/>
      <c r="J7" s="45"/>
      <c r="K7" s="45"/>
      <c r="L7" s="38"/>
      <c r="M7" s="43"/>
      <c r="N7" s="53">
        <v>2</v>
      </c>
      <c r="O7" s="45"/>
      <c r="P7" s="45"/>
      <c r="Q7" s="45">
        <v>1600</v>
      </c>
      <c r="R7" s="45"/>
      <c r="S7" s="45">
        <v>3</v>
      </c>
      <c r="T7" s="45"/>
      <c r="U7" s="45"/>
      <c r="V7" s="45"/>
      <c r="W7" s="45"/>
      <c r="X7" s="38"/>
    </row>
    <row r="8" spans="1:24" ht="18.7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8.75">
      <c r="A9" s="403" t="s">
        <v>33</v>
      </c>
      <c r="B9" s="404"/>
      <c r="C9" s="404"/>
      <c r="D9" s="404"/>
      <c r="E9" s="404"/>
      <c r="F9" s="404"/>
      <c r="G9" s="405" t="s">
        <v>312</v>
      </c>
      <c r="H9" s="406"/>
      <c r="I9" s="55" t="s">
        <v>8</v>
      </c>
      <c r="J9" s="35" t="s">
        <v>9</v>
      </c>
      <c r="K9" s="35"/>
      <c r="L9" s="56">
        <v>30.2</v>
      </c>
      <c r="M9" s="403" t="s">
        <v>33</v>
      </c>
      <c r="N9" s="404"/>
      <c r="O9" s="404"/>
      <c r="P9" s="404"/>
      <c r="Q9" s="404"/>
      <c r="R9" s="404"/>
      <c r="S9" s="405" t="str">
        <f>G9</f>
        <v>30.00 - 30.99</v>
      </c>
      <c r="T9" s="406"/>
      <c r="U9" s="55" t="s">
        <v>8</v>
      </c>
      <c r="V9" s="35" t="s">
        <v>9</v>
      </c>
      <c r="W9" s="35"/>
      <c r="X9" s="56">
        <f>L9</f>
        <v>30.2</v>
      </c>
    </row>
    <row r="10" spans="1:24" ht="18.75">
      <c r="A10" s="35"/>
      <c r="B10" s="57"/>
      <c r="C10" s="57"/>
      <c r="D10" s="35"/>
      <c r="E10" s="38"/>
      <c r="F10" s="35"/>
      <c r="G10" s="35"/>
      <c r="H10" s="35"/>
      <c r="I10" s="35"/>
      <c r="J10" s="35"/>
      <c r="K10" s="35"/>
      <c r="L10" s="35"/>
      <c r="M10" s="35"/>
      <c r="N10" s="57"/>
      <c r="O10" s="57"/>
      <c r="P10" s="35"/>
      <c r="Q10" s="38"/>
      <c r="R10" s="35"/>
      <c r="S10" s="35"/>
      <c r="T10" s="35"/>
      <c r="U10" s="35"/>
      <c r="V10" s="35"/>
      <c r="W10" s="35"/>
      <c r="X10" s="35"/>
    </row>
    <row r="11" spans="1:24" ht="18.75">
      <c r="A11" s="58" t="s">
        <v>160</v>
      </c>
      <c r="B11" s="59"/>
      <c r="C11" s="59"/>
      <c r="D11" s="59"/>
      <c r="E11" s="35"/>
      <c r="F11" s="35" t="s">
        <v>14</v>
      </c>
      <c r="G11" s="35"/>
      <c r="H11" s="35"/>
      <c r="I11" s="35"/>
      <c r="J11" s="35"/>
      <c r="K11" s="35"/>
      <c r="L11" s="35"/>
      <c r="M11" s="58" t="s">
        <v>160</v>
      </c>
      <c r="N11" s="59"/>
      <c r="O11" s="59"/>
      <c r="P11" s="59"/>
      <c r="Q11" s="35"/>
      <c r="R11" s="35" t="s">
        <v>14</v>
      </c>
      <c r="S11" s="35"/>
      <c r="T11" s="35"/>
      <c r="U11" s="35"/>
      <c r="V11" s="35"/>
      <c r="W11" s="35"/>
      <c r="X11" s="35"/>
    </row>
    <row r="12" spans="1:24" ht="18.75">
      <c r="A12" s="35"/>
      <c r="B12" s="35"/>
      <c r="C12" s="35"/>
      <c r="D12" s="35"/>
      <c r="E12" s="35"/>
      <c r="F12" s="57"/>
      <c r="G12" s="57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57"/>
      <c r="S12" s="57"/>
      <c r="T12" s="35"/>
      <c r="U12" s="35"/>
      <c r="V12" s="35"/>
      <c r="W12" s="35"/>
      <c r="X12" s="35"/>
    </row>
    <row r="13" spans="1:24" ht="18.75">
      <c r="A13" s="396" t="s">
        <v>10</v>
      </c>
      <c r="B13" s="396"/>
      <c r="C13" s="35"/>
      <c r="D13" s="35"/>
      <c r="E13" s="35"/>
      <c r="F13" s="396" t="s">
        <v>15</v>
      </c>
      <c r="G13" s="396"/>
      <c r="H13" s="60">
        <f>H6</f>
        <v>6.458333333333333</v>
      </c>
      <c r="I13" s="38" t="s">
        <v>8</v>
      </c>
      <c r="J13" s="35" t="s">
        <v>5</v>
      </c>
      <c r="K13" s="35"/>
      <c r="L13" s="35"/>
      <c r="M13" s="396" t="s">
        <v>10</v>
      </c>
      <c r="N13" s="396"/>
      <c r="O13" s="35"/>
      <c r="P13" s="35"/>
      <c r="Q13" s="35"/>
      <c r="R13" s="396" t="s">
        <v>15</v>
      </c>
      <c r="S13" s="396"/>
      <c r="T13" s="60">
        <f>T6</f>
        <v>44.0625</v>
      </c>
      <c r="U13" s="38" t="s">
        <v>8</v>
      </c>
      <c r="V13" s="35" t="s">
        <v>5</v>
      </c>
      <c r="W13" s="35"/>
      <c r="X13" s="35"/>
    </row>
    <row r="14" spans="1:24" ht="18.75">
      <c r="A14" s="401" t="s">
        <v>11</v>
      </c>
      <c r="B14" s="401"/>
      <c r="C14" s="401"/>
      <c r="D14" s="121"/>
      <c r="E14" s="35"/>
      <c r="F14" s="396" t="s">
        <v>15</v>
      </c>
      <c r="G14" s="396"/>
      <c r="H14" s="290">
        <v>28.88</v>
      </c>
      <c r="I14" s="38" t="s">
        <v>8</v>
      </c>
      <c r="J14" s="35" t="s">
        <v>5</v>
      </c>
      <c r="K14" s="35"/>
      <c r="L14" s="35"/>
      <c r="M14" s="401" t="s">
        <v>11</v>
      </c>
      <c r="N14" s="401"/>
      <c r="O14" s="401"/>
      <c r="P14" s="121"/>
      <c r="Q14" s="35"/>
      <c r="R14" s="396" t="s">
        <v>15</v>
      </c>
      <c r="S14" s="396"/>
      <c r="T14" s="290">
        <f>H14</f>
        <v>28.88</v>
      </c>
      <c r="U14" s="38" t="s">
        <v>8</v>
      </c>
      <c r="V14" s="35" t="s">
        <v>5</v>
      </c>
      <c r="W14" s="35"/>
      <c r="X14" s="35"/>
    </row>
    <row r="15" spans="1:24" ht="18.75">
      <c r="A15" s="401" t="s">
        <v>234</v>
      </c>
      <c r="B15" s="401"/>
      <c r="C15" s="401"/>
      <c r="D15" s="401"/>
      <c r="E15" s="35"/>
      <c r="F15" s="287">
        <v>15</v>
      </c>
      <c r="G15" s="62" t="s">
        <v>16</v>
      </c>
      <c r="H15" s="290">
        <v>33.53</v>
      </c>
      <c r="I15" s="38" t="s">
        <v>4</v>
      </c>
      <c r="J15" s="35" t="s">
        <v>5</v>
      </c>
      <c r="K15" s="35"/>
      <c r="L15" s="35"/>
      <c r="M15" s="401" t="s">
        <v>235</v>
      </c>
      <c r="N15" s="401"/>
      <c r="O15" s="401"/>
      <c r="P15" s="401"/>
      <c r="Q15" s="286"/>
      <c r="R15" s="288">
        <v>45</v>
      </c>
      <c r="S15" s="62" t="s">
        <v>16</v>
      </c>
      <c r="T15" s="290">
        <v>70.61</v>
      </c>
      <c r="U15" s="38" t="s">
        <v>4</v>
      </c>
      <c r="V15" s="35" t="s">
        <v>5</v>
      </c>
      <c r="W15" s="35"/>
      <c r="X15" s="35"/>
    </row>
    <row r="16" spans="1:24" ht="18.75">
      <c r="A16" s="396" t="s">
        <v>12</v>
      </c>
      <c r="B16" s="396"/>
      <c r="C16" s="396"/>
      <c r="D16" s="35"/>
      <c r="E16" s="35"/>
      <c r="F16" s="35"/>
      <c r="G16" s="35"/>
      <c r="H16" s="290">
        <f>SUM(H13:H15)</f>
        <v>68.868333333333339</v>
      </c>
      <c r="I16" s="38" t="s">
        <v>8</v>
      </c>
      <c r="J16" s="35" t="s">
        <v>5</v>
      </c>
      <c r="K16" s="35"/>
      <c r="L16" s="35"/>
      <c r="M16" s="396" t="s">
        <v>12</v>
      </c>
      <c r="N16" s="396"/>
      <c r="O16" s="396"/>
      <c r="P16" s="35"/>
      <c r="Q16" s="35"/>
      <c r="R16" s="35"/>
      <c r="S16" s="35"/>
      <c r="T16" s="290">
        <f>SUM(T13:T15)</f>
        <v>143.55250000000001</v>
      </c>
      <c r="U16" s="38" t="s">
        <v>8</v>
      </c>
      <c r="V16" s="35" t="s">
        <v>5</v>
      </c>
      <c r="W16" s="35"/>
      <c r="X16" s="35"/>
    </row>
    <row r="17" spans="1:24" ht="18.75">
      <c r="A17" s="396" t="s">
        <v>237</v>
      </c>
      <c r="B17" s="396"/>
      <c r="C17" s="35"/>
      <c r="D17" s="63"/>
      <c r="E17" s="35"/>
      <c r="F17" s="64"/>
      <c r="G17" s="35"/>
      <c r="H17" s="290">
        <v>1.29</v>
      </c>
      <c r="I17" s="38" t="s">
        <v>8</v>
      </c>
      <c r="J17" s="35" t="s">
        <v>21</v>
      </c>
      <c r="K17" s="35"/>
      <c r="L17" s="35"/>
      <c r="M17" s="396" t="s">
        <v>236</v>
      </c>
      <c r="N17" s="396"/>
      <c r="O17" s="35"/>
      <c r="P17" s="63"/>
      <c r="Q17" s="35"/>
      <c r="R17" s="35"/>
      <c r="S17" s="35"/>
      <c r="T17" s="61">
        <v>3.1</v>
      </c>
      <c r="U17" s="38" t="s">
        <v>8</v>
      </c>
      <c r="V17" s="35" t="s">
        <v>21</v>
      </c>
      <c r="W17" s="35"/>
      <c r="X17" s="35"/>
    </row>
    <row r="18" spans="1:24" ht="18.75">
      <c r="A18" s="395" t="s">
        <v>13</v>
      </c>
      <c r="B18" s="395"/>
      <c r="C18" s="395"/>
      <c r="D18" s="65"/>
      <c r="E18" s="35"/>
      <c r="F18" s="396" t="s">
        <v>15</v>
      </c>
      <c r="G18" s="396"/>
      <c r="H18" s="291">
        <f>SUM(H16:H17)</f>
        <v>70.158333333333346</v>
      </c>
      <c r="I18" s="38" t="s">
        <v>8</v>
      </c>
      <c r="J18" s="35" t="s">
        <v>5</v>
      </c>
      <c r="K18" s="35"/>
      <c r="L18" s="35"/>
      <c r="M18" s="395" t="s">
        <v>13</v>
      </c>
      <c r="N18" s="395"/>
      <c r="O18" s="395"/>
      <c r="P18" s="65"/>
      <c r="Q18" s="35"/>
      <c r="R18" s="396" t="s">
        <v>15</v>
      </c>
      <c r="S18" s="396"/>
      <c r="T18" s="292">
        <f>SUM(T16:T17)</f>
        <v>146.6525</v>
      </c>
      <c r="U18" s="38" t="s">
        <v>8</v>
      </c>
      <c r="V18" s="35" t="s">
        <v>5</v>
      </c>
      <c r="W18" s="35"/>
      <c r="X18" s="35"/>
    </row>
    <row r="19" spans="1:24" ht="18.75">
      <c r="A19" s="397" t="s">
        <v>19</v>
      </c>
      <c r="B19" s="397"/>
      <c r="C19" s="35"/>
      <c r="D19" s="35"/>
      <c r="E19" s="35"/>
      <c r="F19" s="57"/>
      <c r="G19" s="57"/>
      <c r="H19" s="38"/>
      <c r="I19" s="35"/>
      <c r="J19" s="35"/>
      <c r="K19" s="35"/>
      <c r="L19" s="35"/>
      <c r="M19" s="397" t="s">
        <v>19</v>
      </c>
      <c r="N19" s="397"/>
      <c r="O19" s="35"/>
      <c r="P19" s="35"/>
      <c r="Q19" s="35"/>
      <c r="R19" s="57"/>
      <c r="S19" s="57"/>
      <c r="T19" s="38"/>
      <c r="U19" s="35"/>
      <c r="V19" s="35"/>
      <c r="W19" s="35"/>
      <c r="X19" s="35"/>
    </row>
    <row r="20" spans="1:24" ht="21">
      <c r="A20" s="66" t="s">
        <v>40</v>
      </c>
      <c r="B20" s="67"/>
      <c r="C20" s="67"/>
      <c r="D20" s="67"/>
      <c r="E20" s="67"/>
      <c r="F20" s="67"/>
      <c r="G20" s="67"/>
      <c r="H20" s="67"/>
      <c r="I20" s="34"/>
      <c r="J20" s="34"/>
      <c r="K20" s="34"/>
      <c r="L20" s="34"/>
      <c r="M20" s="66" t="s">
        <v>17</v>
      </c>
      <c r="N20" s="67"/>
      <c r="O20" s="67"/>
      <c r="P20" s="67"/>
      <c r="Q20" s="67"/>
      <c r="R20" s="67"/>
      <c r="S20" s="67"/>
      <c r="T20" s="67"/>
      <c r="U20" s="34"/>
      <c r="V20" s="34"/>
      <c r="W20" s="34"/>
      <c r="X20" s="34"/>
    </row>
    <row r="21" spans="1:24" ht="21">
      <c r="A21" s="66" t="s">
        <v>18</v>
      </c>
      <c r="B21" s="67"/>
      <c r="C21" s="67"/>
      <c r="D21" s="67"/>
      <c r="E21" s="67"/>
      <c r="F21" s="67"/>
      <c r="G21" s="34"/>
      <c r="H21" s="34"/>
      <c r="I21" s="34"/>
      <c r="J21" s="34"/>
      <c r="K21" s="34"/>
      <c r="L21" s="34"/>
      <c r="M21" s="66" t="s">
        <v>18</v>
      </c>
      <c r="N21" s="67"/>
      <c r="O21" s="67"/>
      <c r="P21" s="67"/>
      <c r="Q21" s="67"/>
      <c r="R21" s="67"/>
      <c r="S21" s="34"/>
      <c r="T21" s="34"/>
      <c r="U21" s="34"/>
      <c r="V21" s="34"/>
      <c r="W21" s="34"/>
      <c r="X21" s="34"/>
    </row>
    <row r="22" spans="1:24" ht="21">
      <c r="A22" s="66"/>
      <c r="B22" s="67"/>
      <c r="C22" s="67"/>
      <c r="D22" s="67"/>
      <c r="E22" s="67"/>
      <c r="F22" s="67"/>
      <c r="G22" s="34"/>
      <c r="H22" s="34"/>
      <c r="I22" s="34"/>
      <c r="J22" s="34"/>
      <c r="K22" s="34"/>
      <c r="L22" s="34"/>
      <c r="M22" s="66"/>
      <c r="N22" s="67"/>
      <c r="O22" s="67"/>
      <c r="P22" s="67"/>
      <c r="Q22" s="67"/>
      <c r="R22" s="67"/>
      <c r="S22" s="34"/>
      <c r="T22" s="34"/>
      <c r="U22" s="34"/>
      <c r="V22" s="34"/>
      <c r="W22" s="34"/>
      <c r="X22" s="34"/>
    </row>
    <row r="23" spans="1:24" ht="21">
      <c r="A23" s="68" t="s">
        <v>161</v>
      </c>
      <c r="B23" s="69"/>
      <c r="C23" s="67"/>
      <c r="D23" s="67"/>
      <c r="E23" s="67"/>
      <c r="F23" s="67"/>
      <c r="G23" s="34"/>
      <c r="H23" s="34"/>
      <c r="I23" s="34"/>
      <c r="J23" s="34"/>
      <c r="K23" s="34"/>
      <c r="L23" s="34"/>
      <c r="M23" s="68" t="s">
        <v>20</v>
      </c>
      <c r="N23" s="67"/>
      <c r="O23" s="67"/>
      <c r="P23" s="67"/>
      <c r="Q23" s="67"/>
      <c r="R23" s="67"/>
      <c r="S23" s="34"/>
      <c r="T23" s="34"/>
      <c r="U23" s="34"/>
      <c r="V23" s="34"/>
      <c r="W23" s="34"/>
      <c r="X23" s="34"/>
    </row>
    <row r="24" spans="1:24" ht="21">
      <c r="A24" s="68"/>
      <c r="B24" s="67"/>
      <c r="C24" s="67"/>
      <c r="D24" s="67"/>
      <c r="E24" s="67"/>
      <c r="F24" s="67"/>
      <c r="G24" s="34"/>
      <c r="H24" s="34"/>
      <c r="I24" s="34"/>
      <c r="J24" s="34"/>
      <c r="K24" s="34"/>
      <c r="L24" s="34"/>
      <c r="M24" s="3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21">
      <c r="A25" s="68"/>
      <c r="B25" s="67"/>
      <c r="C25" s="67"/>
      <c r="D25" s="67"/>
      <c r="E25" s="67"/>
      <c r="F25" s="67"/>
      <c r="G25" s="34"/>
      <c r="H25" s="34"/>
      <c r="I25" s="34"/>
      <c r="J25" s="34"/>
      <c r="K25" s="34"/>
      <c r="L25" s="34"/>
      <c r="M25" s="3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1.75" thickBot="1">
      <c r="A26" s="70" t="s">
        <v>162</v>
      </c>
      <c r="B26" s="7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8"/>
      <c r="N26" s="38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.75">
      <c r="A27" s="38"/>
      <c r="B27" s="72"/>
      <c r="C27" s="73"/>
      <c r="D27" s="410" t="s">
        <v>22</v>
      </c>
      <c r="E27" s="410"/>
      <c r="F27" s="410"/>
      <c r="G27" s="410"/>
      <c r="H27" s="410"/>
      <c r="I27" s="74"/>
      <c r="J27" s="75" t="s">
        <v>28</v>
      </c>
      <c r="K27" s="75" t="s">
        <v>29</v>
      </c>
      <c r="L27" s="74" t="s">
        <v>30</v>
      </c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.75">
      <c r="A28" s="3"/>
      <c r="B28" s="411" t="s">
        <v>23</v>
      </c>
      <c r="C28" s="412"/>
      <c r="D28" s="412"/>
      <c r="E28" s="76" t="s">
        <v>25</v>
      </c>
      <c r="F28" s="76" t="s">
        <v>26</v>
      </c>
      <c r="G28" s="76" t="s">
        <v>27</v>
      </c>
      <c r="H28" s="77" t="s">
        <v>34</v>
      </c>
      <c r="I28" s="78"/>
      <c r="J28" s="79">
        <v>100000</v>
      </c>
      <c r="K28" s="80">
        <v>1.3607</v>
      </c>
      <c r="L28" s="81">
        <f>J28/K28</f>
        <v>73491.585213493061</v>
      </c>
      <c r="M28" s="38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9.5" thickBot="1">
      <c r="A29" s="38">
        <v>1</v>
      </c>
      <c r="B29" s="407" t="s">
        <v>24</v>
      </c>
      <c r="C29" s="408"/>
      <c r="D29" s="409"/>
      <c r="E29" s="82">
        <v>5</v>
      </c>
      <c r="F29" s="83">
        <v>1</v>
      </c>
      <c r="G29" s="84">
        <v>0.2</v>
      </c>
      <c r="H29" s="85">
        <f>E29*F29*G29</f>
        <v>1</v>
      </c>
      <c r="I29" s="86" t="s">
        <v>31</v>
      </c>
      <c r="J29" s="87"/>
      <c r="K29" s="88" t="s">
        <v>41</v>
      </c>
      <c r="L29" s="89">
        <f>L28/H18</f>
        <v>1047.5104199571406</v>
      </c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.75">
      <c r="A30" s="38"/>
      <c r="B30" s="90"/>
      <c r="C30" s="91"/>
      <c r="D30" s="92"/>
      <c r="E30" s="82">
        <v>4</v>
      </c>
      <c r="F30" s="83">
        <v>1</v>
      </c>
      <c r="G30" s="84">
        <v>0.2</v>
      </c>
      <c r="H30" s="85">
        <f>E30*F30*G30</f>
        <v>0.8</v>
      </c>
      <c r="I30" s="86" t="s">
        <v>31</v>
      </c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.75">
      <c r="A31" s="38"/>
      <c r="B31" s="93"/>
      <c r="C31" s="94"/>
      <c r="D31" s="95"/>
      <c r="E31" s="82">
        <v>3</v>
      </c>
      <c r="F31" s="83">
        <v>1</v>
      </c>
      <c r="G31" s="84">
        <v>0.2</v>
      </c>
      <c r="H31" s="85">
        <f t="shared" ref="H31" si="0">E31*F31*G31</f>
        <v>0.60000000000000009</v>
      </c>
      <c r="I31" s="86" t="s">
        <v>31</v>
      </c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.75">
      <c r="A32" s="3"/>
      <c r="B32" s="398" t="s">
        <v>35</v>
      </c>
      <c r="C32" s="399"/>
      <c r="D32" s="400"/>
      <c r="E32" s="96">
        <f>L28/H18/H29</f>
        <v>1047.5104199571406</v>
      </c>
      <c r="F32" s="96">
        <f>L28/H18/H30</f>
        <v>1309.3880249464257</v>
      </c>
      <c r="G32" s="97">
        <f>L28/H18/H31</f>
        <v>1745.8506999285673</v>
      </c>
      <c r="H32" s="98"/>
      <c r="I32" s="99"/>
      <c r="J32" s="62" t="s">
        <v>38</v>
      </c>
      <c r="K32" s="62" t="s">
        <v>116</v>
      </c>
      <c r="L32" s="100" t="s">
        <v>238</v>
      </c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.75">
      <c r="A33" s="38">
        <v>2</v>
      </c>
      <c r="B33" s="407" t="s">
        <v>32</v>
      </c>
      <c r="C33" s="408"/>
      <c r="D33" s="409"/>
      <c r="E33" s="101">
        <v>4</v>
      </c>
      <c r="F33" s="102">
        <v>1</v>
      </c>
      <c r="G33" s="103">
        <v>0.65</v>
      </c>
      <c r="H33" s="104">
        <f>E33*F33*G33</f>
        <v>2.6</v>
      </c>
      <c r="I33" s="86" t="s">
        <v>31</v>
      </c>
      <c r="J33" s="3"/>
      <c r="K33" s="105">
        <v>22.84</v>
      </c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.75">
      <c r="A34" s="3"/>
      <c r="B34" s="106"/>
      <c r="C34" s="107"/>
      <c r="D34" s="108"/>
      <c r="E34" s="109">
        <v>5</v>
      </c>
      <c r="F34" s="102">
        <v>1</v>
      </c>
      <c r="G34" s="103">
        <v>0.65</v>
      </c>
      <c r="H34" s="104">
        <f>E34*F34*G34</f>
        <v>3.25</v>
      </c>
      <c r="I34" s="86" t="s">
        <v>31</v>
      </c>
      <c r="J34" s="3"/>
      <c r="K34" s="110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.75">
      <c r="A35" s="3"/>
      <c r="B35" s="90"/>
      <c r="C35" s="91"/>
      <c r="D35" s="92"/>
      <c r="E35" s="111">
        <v>6</v>
      </c>
      <c r="F35" s="112">
        <v>1</v>
      </c>
      <c r="G35" s="113">
        <v>0.65</v>
      </c>
      <c r="H35" s="104">
        <f t="shared" ref="H35:H36" si="1">E35*F35*G35</f>
        <v>3.9000000000000004</v>
      </c>
      <c r="I35" s="86" t="s">
        <v>31</v>
      </c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.75">
      <c r="A36" s="3"/>
      <c r="B36" s="93"/>
      <c r="C36" s="94"/>
      <c r="D36" s="95"/>
      <c r="E36" s="112">
        <v>8</v>
      </c>
      <c r="F36" s="112">
        <v>1</v>
      </c>
      <c r="G36" s="113">
        <v>0.65</v>
      </c>
      <c r="H36" s="104">
        <f t="shared" si="1"/>
        <v>5.2</v>
      </c>
      <c r="I36" s="86" t="s">
        <v>31</v>
      </c>
      <c r="J36" s="3"/>
      <c r="K36" s="3"/>
      <c r="L36" s="3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>
      <c r="A37" s="3"/>
      <c r="B37" s="398" t="s">
        <v>35</v>
      </c>
      <c r="C37" s="399"/>
      <c r="D37" s="400"/>
      <c r="E37" s="114">
        <f>L28/K33/H33</f>
        <v>1237.5654252575284</v>
      </c>
      <c r="F37" s="115">
        <f>L28/K33/H34</f>
        <v>990.05234020602268</v>
      </c>
      <c r="G37" s="116">
        <f>L28/K33/H35</f>
        <v>825.04361683835214</v>
      </c>
      <c r="H37" s="117">
        <f>L28/K33/H36</f>
        <v>618.78271262876422</v>
      </c>
      <c r="I37" s="118"/>
      <c r="J37" s="3"/>
      <c r="K37" s="3"/>
      <c r="L37" s="3"/>
      <c r="M37" s="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9.5" thickBot="1">
      <c r="A38" s="3"/>
      <c r="B38" s="119"/>
      <c r="C38" s="87"/>
      <c r="D38" s="87"/>
      <c r="E38" s="87"/>
      <c r="F38" s="87"/>
      <c r="G38" s="87"/>
      <c r="H38" s="87"/>
      <c r="I38" s="120"/>
      <c r="J38" s="3"/>
      <c r="K38" s="3"/>
      <c r="L38" s="3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2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"/>
    </row>
    <row r="40" spans="1:24" ht="2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1"/>
    </row>
    <row r="41" spans="1:24" ht="2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"/>
    </row>
    <row r="42" spans="1:24" ht="2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1"/>
    </row>
    <row r="43" spans="1:24" ht="20.2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1"/>
    </row>
    <row r="44" spans="1:24" ht="2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4" ht="2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24" ht="2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24" ht="2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24" ht="2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2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 ht="21.7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 ht="19.5">
      <c r="A52" s="2"/>
      <c r="B52" s="2"/>
      <c r="C52" s="2"/>
      <c r="D52" s="2"/>
      <c r="E52" s="2"/>
      <c r="F52" s="2"/>
      <c r="G52" s="2"/>
      <c r="H52" s="2"/>
    </row>
    <row r="53" spans="1:13" ht="19.5">
      <c r="A53" s="2"/>
      <c r="B53" s="2"/>
      <c r="C53" s="2"/>
      <c r="D53" s="2"/>
      <c r="E53" s="2"/>
      <c r="F53" s="2"/>
      <c r="G53" s="2"/>
      <c r="H53" s="2"/>
    </row>
    <row r="54" spans="1:13" ht="19.5">
      <c r="B54" s="2"/>
      <c r="C54" s="2"/>
      <c r="D54" s="2"/>
      <c r="E54" s="2"/>
      <c r="F54" s="2"/>
      <c r="G54" s="2"/>
      <c r="H54" s="2"/>
    </row>
  </sheetData>
  <mergeCells count="32">
    <mergeCell ref="E1:H1"/>
    <mergeCell ref="A9:F9"/>
    <mergeCell ref="G9:H9"/>
    <mergeCell ref="D27:H27"/>
    <mergeCell ref="B28:D28"/>
    <mergeCell ref="A19:B19"/>
    <mergeCell ref="A14:C14"/>
    <mergeCell ref="A16:C16"/>
    <mergeCell ref="A18:C18"/>
    <mergeCell ref="A13:B13"/>
    <mergeCell ref="F13:G13"/>
    <mergeCell ref="F14:G14"/>
    <mergeCell ref="B37:D37"/>
    <mergeCell ref="F18:G18"/>
    <mergeCell ref="A17:B17"/>
    <mergeCell ref="B29:D29"/>
    <mergeCell ref="B33:D33"/>
    <mergeCell ref="Q1:T1"/>
    <mergeCell ref="M9:R9"/>
    <mergeCell ref="S9:T9"/>
    <mergeCell ref="M13:N13"/>
    <mergeCell ref="R13:S13"/>
    <mergeCell ref="M18:O18"/>
    <mergeCell ref="R18:S18"/>
    <mergeCell ref="M19:N19"/>
    <mergeCell ref="B32:D32"/>
    <mergeCell ref="M14:O14"/>
    <mergeCell ref="R14:S14"/>
    <mergeCell ref="M15:P15"/>
    <mergeCell ref="M16:O16"/>
    <mergeCell ref="M17:N17"/>
    <mergeCell ref="A15:D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01"/>
  <sheetViews>
    <sheetView workbookViewId="0">
      <selection activeCell="G7" sqref="G7"/>
    </sheetView>
  </sheetViews>
  <sheetFormatPr defaultRowHeight="14.25"/>
  <cols>
    <col min="1" max="1" width="15.375" customWidth="1"/>
    <col min="3" max="3" width="8" customWidth="1"/>
    <col min="4" max="4" width="8.625" customWidth="1"/>
    <col min="6" max="6" width="8.125" customWidth="1"/>
    <col min="7" max="7" width="9.25" customWidth="1"/>
    <col min="8" max="8" width="7.375" customWidth="1"/>
    <col min="9" max="9" width="7.5" customWidth="1"/>
    <col min="10" max="10" width="9.75" customWidth="1"/>
    <col min="11" max="11" width="11.5" customWidth="1"/>
  </cols>
  <sheetData>
    <row r="1" spans="1:16" ht="21">
      <c r="A1" s="3"/>
      <c r="B1" s="3"/>
      <c r="C1" s="571">
        <v>6</v>
      </c>
      <c r="D1" s="571"/>
      <c r="E1" s="571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>
      <c r="A2" s="3"/>
      <c r="B2" s="3"/>
      <c r="C2" s="480"/>
      <c r="D2" s="480"/>
      <c r="E2" s="480"/>
      <c r="F2" s="3"/>
      <c r="G2" s="572">
        <v>0.65</v>
      </c>
      <c r="H2" s="3"/>
      <c r="I2" s="3"/>
      <c r="J2" s="3"/>
      <c r="K2" s="3"/>
      <c r="L2" s="3"/>
      <c r="M2" s="3"/>
      <c r="N2" s="3"/>
      <c r="O2" s="3"/>
      <c r="P2" s="3"/>
    </row>
    <row r="3" spans="1:16" ht="18.75">
      <c r="A3" s="3"/>
      <c r="B3" s="3"/>
      <c r="C3" s="480"/>
      <c r="D3" s="480"/>
      <c r="E3" s="480"/>
      <c r="F3" s="3"/>
      <c r="G3" s="572"/>
      <c r="H3" s="3"/>
      <c r="I3" s="3"/>
      <c r="J3" s="3"/>
      <c r="K3" s="3"/>
      <c r="L3" s="3"/>
      <c r="M3" s="3"/>
      <c r="N3" s="3"/>
      <c r="O3" s="3"/>
      <c r="P3" s="3"/>
    </row>
    <row r="4" spans="1:16" ht="18.75">
      <c r="A4" s="3"/>
      <c r="B4" s="3"/>
      <c r="C4" s="480"/>
      <c r="D4" s="480"/>
      <c r="E4" s="480"/>
      <c r="F4" s="3"/>
      <c r="G4" s="572"/>
      <c r="H4" s="3"/>
      <c r="I4" s="3"/>
      <c r="J4" s="3"/>
      <c r="K4" s="3"/>
      <c r="L4" s="3"/>
      <c r="M4" s="3"/>
      <c r="N4" s="3"/>
      <c r="O4" s="3"/>
      <c r="P4" s="3"/>
    </row>
    <row r="5" spans="1:16" ht="18.75">
      <c r="A5" s="3"/>
      <c r="B5" s="325">
        <v>1</v>
      </c>
      <c r="C5" s="3"/>
      <c r="D5" s="3"/>
      <c r="E5" s="3"/>
      <c r="F5" s="324">
        <v>1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.75">
      <c r="A6" s="332" t="s">
        <v>303</v>
      </c>
      <c r="B6" s="325"/>
      <c r="C6" s="3"/>
      <c r="D6" s="3"/>
      <c r="E6" s="3"/>
      <c r="F6" s="324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8.75">
      <c r="A7" s="328">
        <v>0.5</v>
      </c>
      <c r="B7" s="329">
        <f>B5</f>
        <v>1</v>
      </c>
      <c r="C7" s="330">
        <f>G2</f>
        <v>0.65</v>
      </c>
      <c r="D7" s="331">
        <f>A7*B7*C7</f>
        <v>0.32500000000000001</v>
      </c>
      <c r="E7" s="3" t="s">
        <v>101</v>
      </c>
      <c r="F7" s="45" t="s">
        <v>63</v>
      </c>
      <c r="G7" s="329">
        <v>1000</v>
      </c>
      <c r="H7" s="323" t="s">
        <v>62</v>
      </c>
      <c r="I7" s="3" t="s">
        <v>305</v>
      </c>
      <c r="J7" s="329">
        <f>D7*G7*2</f>
        <v>650</v>
      </c>
      <c r="K7" s="3" t="s">
        <v>306</v>
      </c>
      <c r="L7" s="3"/>
      <c r="M7" s="3"/>
      <c r="N7" s="3"/>
      <c r="O7" s="3"/>
      <c r="P7" s="3"/>
    </row>
    <row r="8" spans="1:16" ht="18.75">
      <c r="A8" s="3"/>
      <c r="B8" s="3"/>
      <c r="C8" s="3"/>
      <c r="D8" s="3" t="s">
        <v>302</v>
      </c>
      <c r="E8" s="3"/>
      <c r="F8" s="3"/>
      <c r="G8" s="3"/>
      <c r="H8" s="3"/>
      <c r="I8" s="3"/>
      <c r="J8" s="3"/>
      <c r="K8" s="3"/>
      <c r="L8" s="569">
        <f>J7+J10</f>
        <v>4550</v>
      </c>
      <c r="M8" s="573" t="s">
        <v>306</v>
      </c>
      <c r="N8" s="3"/>
      <c r="O8" s="569">
        <f>L8</f>
        <v>4550</v>
      </c>
      <c r="P8" s="3"/>
    </row>
    <row r="9" spans="1:16" ht="18.75">
      <c r="A9" s="332" t="s">
        <v>304</v>
      </c>
      <c r="B9" s="3"/>
      <c r="C9" s="3"/>
      <c r="D9" s="3"/>
      <c r="E9" s="3"/>
      <c r="F9" s="3"/>
      <c r="G9" s="3"/>
      <c r="H9" s="3"/>
      <c r="I9" s="3"/>
      <c r="J9" s="3"/>
      <c r="K9" s="3"/>
      <c r="L9" s="570"/>
      <c r="M9" s="573"/>
      <c r="N9" s="3"/>
      <c r="O9" s="570"/>
      <c r="P9" s="3"/>
    </row>
    <row r="10" spans="1:16" ht="18.75">
      <c r="A10" s="3"/>
      <c r="B10" s="326">
        <f>C1</f>
        <v>6</v>
      </c>
      <c r="C10" s="326">
        <f>G2</f>
        <v>0.65</v>
      </c>
      <c r="D10" s="329">
        <f>B10*C10</f>
        <v>3.9000000000000004</v>
      </c>
      <c r="E10" s="3" t="s">
        <v>101</v>
      </c>
      <c r="F10" s="323" t="s">
        <v>63</v>
      </c>
      <c r="G10" s="329">
        <v>1000</v>
      </c>
      <c r="H10" s="323" t="s">
        <v>62</v>
      </c>
      <c r="I10" s="3" t="s">
        <v>305</v>
      </c>
      <c r="J10" s="329">
        <f>D10*G10</f>
        <v>3900.0000000000005</v>
      </c>
      <c r="K10" s="3" t="s">
        <v>306</v>
      </c>
      <c r="L10" s="3"/>
      <c r="M10" s="3"/>
      <c r="N10" s="3"/>
      <c r="O10" s="3"/>
      <c r="P10" s="3"/>
    </row>
    <row r="11" spans="1:16" ht="18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8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8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8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8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8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8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8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8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8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8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8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8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8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8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8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8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8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8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8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8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8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8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8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8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8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8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8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8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8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8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8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8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8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8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8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8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8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8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8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8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8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8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8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8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8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8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8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8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8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8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8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8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8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8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8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8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8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8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8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8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8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8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8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8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8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8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8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8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8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8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8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8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8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8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8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8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8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8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8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8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8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8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8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8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8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8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8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8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8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8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8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8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8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8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8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8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8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8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8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8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8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8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8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8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8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8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8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8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8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8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8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8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8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8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8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8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8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8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8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8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8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8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8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8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8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8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8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8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8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8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8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8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8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8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8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8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8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8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8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8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8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8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8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8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8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8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8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8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8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8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8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8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8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8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8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8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8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8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8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8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8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8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8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8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8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8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8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8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8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8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8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8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8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8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8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8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8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8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8.75">
      <c r="A201" s="3"/>
      <c r="B201" s="3"/>
      <c r="C201" s="3"/>
      <c r="D201" s="3"/>
      <c r="E201" s="3"/>
      <c r="F201" s="3"/>
      <c r="G201" s="3"/>
      <c r="H201" s="3"/>
      <c r="I201" s="3"/>
    </row>
  </sheetData>
  <mergeCells count="6">
    <mergeCell ref="O8:O9"/>
    <mergeCell ref="C1:E1"/>
    <mergeCell ref="G2:G4"/>
    <mergeCell ref="C2:E4"/>
    <mergeCell ref="L8:L9"/>
    <mergeCell ref="M8:M9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N14" sqref="N14"/>
    </sheetView>
  </sheetViews>
  <sheetFormatPr defaultRowHeight="14.25"/>
  <cols>
    <col min="2" max="2" width="28.5" customWidth="1"/>
    <col min="6" max="6" width="11" customWidth="1"/>
    <col min="7" max="7" width="9.625" customWidth="1"/>
    <col min="8" max="8" width="9.75" customWidth="1"/>
    <col min="9" max="9" width="11.25" customWidth="1"/>
    <col min="10" max="10" width="7.875" customWidth="1"/>
    <col min="13" max="13" width="7.875" customWidth="1"/>
    <col min="14" max="14" width="14.75" customWidth="1"/>
  </cols>
  <sheetData>
    <row r="1" spans="1:22" ht="23.25">
      <c r="A1" s="491" t="s">
        <v>164</v>
      </c>
      <c r="B1" s="492"/>
      <c r="C1" s="492"/>
      <c r="D1" s="492"/>
      <c r="E1" s="492"/>
      <c r="F1" s="492"/>
      <c r="G1" s="492"/>
      <c r="H1" s="492"/>
      <c r="I1" s="492"/>
      <c r="J1" s="323" t="s">
        <v>148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.75">
      <c r="A2" s="490" t="s">
        <v>308</v>
      </c>
      <c r="B2" s="490"/>
      <c r="C2" s="490"/>
      <c r="D2" s="490"/>
      <c r="E2" s="490"/>
      <c r="F2" s="490"/>
      <c r="G2" s="490"/>
      <c r="H2" s="490"/>
      <c r="I2" s="490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.75">
      <c r="A3" s="490" t="s">
        <v>299</v>
      </c>
      <c r="B3" s="490"/>
      <c r="C3" s="490"/>
      <c r="D3" s="490"/>
      <c r="E3" s="490"/>
      <c r="F3" s="490"/>
      <c r="G3" s="490"/>
      <c r="H3" s="490"/>
      <c r="I3" s="490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.75">
      <c r="A4" s="490" t="s">
        <v>165</v>
      </c>
      <c r="B4" s="490"/>
      <c r="C4" s="490"/>
      <c r="D4" s="490"/>
      <c r="E4" s="490"/>
      <c r="F4" s="490"/>
      <c r="G4" s="490"/>
      <c r="H4" s="490"/>
      <c r="I4" s="490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.75">
      <c r="A5" s="490" t="s">
        <v>316</v>
      </c>
      <c r="B5" s="490"/>
      <c r="C5" s="490"/>
      <c r="D5" s="490"/>
      <c r="E5" s="490"/>
      <c r="F5" s="490"/>
      <c r="G5" s="490"/>
      <c r="H5" s="490"/>
      <c r="I5" s="490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75">
      <c r="A6" s="127" t="s">
        <v>60</v>
      </c>
      <c r="B6" s="320" t="s">
        <v>309</v>
      </c>
      <c r="C6" s="129" t="s">
        <v>61</v>
      </c>
      <c r="D6" s="130"/>
      <c r="E6" s="131" t="s">
        <v>62</v>
      </c>
      <c r="F6" s="132" t="s">
        <v>63</v>
      </c>
      <c r="G6" s="133"/>
      <c r="H6" s="134" t="s">
        <v>310</v>
      </c>
      <c r="I6" s="133"/>
      <c r="J6" s="135" t="s">
        <v>62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8.75">
      <c r="A7" s="312" t="s">
        <v>42</v>
      </c>
      <c r="B7" s="312" t="s">
        <v>43</v>
      </c>
      <c r="C7" s="312" t="s">
        <v>44</v>
      </c>
      <c r="D7" s="312" t="s">
        <v>45</v>
      </c>
      <c r="E7" s="525" t="s">
        <v>46</v>
      </c>
      <c r="F7" s="525"/>
      <c r="G7" s="525" t="s">
        <v>57</v>
      </c>
      <c r="H7" s="525"/>
      <c r="I7" s="312" t="s">
        <v>58</v>
      </c>
      <c r="J7" s="312" t="s">
        <v>19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.75">
      <c r="A8" s="313"/>
      <c r="B8" s="313"/>
      <c r="C8" s="313"/>
      <c r="D8" s="313"/>
      <c r="E8" s="314" t="s">
        <v>47</v>
      </c>
      <c r="F8" s="318" t="s">
        <v>48</v>
      </c>
      <c r="G8" s="318" t="s">
        <v>47</v>
      </c>
      <c r="H8" s="318" t="s">
        <v>48</v>
      </c>
      <c r="I8" s="313" t="s">
        <v>59</v>
      </c>
      <c r="J8" s="31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8.75">
      <c r="A9" s="136">
        <v>1</v>
      </c>
      <c r="B9" s="137" t="s">
        <v>100</v>
      </c>
      <c r="C9" s="138"/>
      <c r="D9" s="139" t="s">
        <v>101</v>
      </c>
      <c r="E9" s="140"/>
      <c r="F9" s="141"/>
      <c r="G9" s="142">
        <v>3.76</v>
      </c>
      <c r="H9" s="143">
        <f>G9*C9</f>
        <v>0</v>
      </c>
      <c r="I9" s="138">
        <f>H9</f>
        <v>0</v>
      </c>
      <c r="J9" s="144" t="s">
        <v>298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8.75">
      <c r="A10" s="142">
        <v>2</v>
      </c>
      <c r="B10" s="145" t="s">
        <v>49</v>
      </c>
      <c r="C10" s="143"/>
      <c r="D10" s="143"/>
      <c r="E10" s="143"/>
      <c r="F10" s="143"/>
      <c r="G10" s="143"/>
      <c r="H10" s="143">
        <f t="shared" ref="H10:H11" si="0">G12*C12</f>
        <v>0</v>
      </c>
      <c r="I10" s="146">
        <f>C10*H10</f>
        <v>0</v>
      </c>
      <c r="J10" s="14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8.75">
      <c r="A11" s="142">
        <v>2.1</v>
      </c>
      <c r="B11" s="148" t="s">
        <v>307</v>
      </c>
      <c r="C11" s="143">
        <v>4550</v>
      </c>
      <c r="D11" s="143" t="s">
        <v>31</v>
      </c>
      <c r="E11" s="149">
        <v>70.16</v>
      </c>
      <c r="F11" s="143">
        <f>E11*C11</f>
        <v>319228</v>
      </c>
      <c r="G11" s="143">
        <v>43.73</v>
      </c>
      <c r="H11" s="143">
        <f t="shared" si="0"/>
        <v>0</v>
      </c>
      <c r="I11" s="143">
        <f>H9+F11</f>
        <v>319228</v>
      </c>
      <c r="J11" s="14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.75">
      <c r="A12" s="142">
        <v>3</v>
      </c>
      <c r="B12" s="145" t="s">
        <v>93</v>
      </c>
      <c r="C12" s="143"/>
      <c r="D12" s="143"/>
      <c r="E12" s="143"/>
      <c r="F12" s="143"/>
      <c r="G12" s="143"/>
      <c r="H12" s="143"/>
      <c r="I12" s="143"/>
      <c r="J12" s="14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8.75">
      <c r="A13" s="142">
        <v>3.1</v>
      </c>
      <c r="B13" s="148" t="s">
        <v>109</v>
      </c>
      <c r="C13" s="143"/>
      <c r="D13" s="143" t="s">
        <v>50</v>
      </c>
      <c r="E13" s="143"/>
      <c r="F13" s="143">
        <f>E13*C13</f>
        <v>0</v>
      </c>
      <c r="G13" s="143">
        <v>93</v>
      </c>
      <c r="H13" s="143">
        <f>G13*C13</f>
        <v>0</v>
      </c>
      <c r="I13" s="143">
        <f>H13+F13</f>
        <v>0</v>
      </c>
      <c r="J13" s="14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.75">
      <c r="A14" s="142">
        <v>4</v>
      </c>
      <c r="B14" s="148" t="s">
        <v>110</v>
      </c>
      <c r="C14" s="143"/>
      <c r="D14" s="143" t="s">
        <v>101</v>
      </c>
      <c r="E14" s="143"/>
      <c r="F14" s="143">
        <f>E14*C14</f>
        <v>0</v>
      </c>
      <c r="G14" s="143"/>
      <c r="H14" s="143">
        <f>G14*C14</f>
        <v>0</v>
      </c>
      <c r="I14" s="143">
        <f>H14+F14</f>
        <v>0</v>
      </c>
      <c r="J14" s="14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.75">
      <c r="A15" s="142">
        <v>5</v>
      </c>
      <c r="B15" s="148" t="s">
        <v>288</v>
      </c>
      <c r="C15" s="143">
        <v>1</v>
      </c>
      <c r="D15" s="143"/>
      <c r="E15" s="143">
        <v>0</v>
      </c>
      <c r="F15" s="143">
        <f>E15*C15</f>
        <v>0</v>
      </c>
      <c r="G15" s="143">
        <v>4500</v>
      </c>
      <c r="H15" s="143">
        <f>G15*C15</f>
        <v>4500</v>
      </c>
      <c r="I15" s="143">
        <f>H15+F15</f>
        <v>4500</v>
      </c>
      <c r="J15" s="14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.75">
      <c r="A16" s="142"/>
      <c r="B16" s="148"/>
      <c r="C16" s="143"/>
      <c r="D16" s="143"/>
      <c r="E16" s="143"/>
      <c r="F16" s="143"/>
      <c r="G16" s="143"/>
      <c r="H16" s="143"/>
      <c r="I16" s="143"/>
      <c r="J16" s="14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9.5" thickBot="1">
      <c r="A17" s="482" t="s">
        <v>53</v>
      </c>
      <c r="B17" s="483"/>
      <c r="C17" s="483"/>
      <c r="D17" s="483"/>
      <c r="E17" s="483"/>
      <c r="F17" s="483"/>
      <c r="G17" s="483"/>
      <c r="H17" s="484"/>
      <c r="I17" s="150">
        <f>SUM(I9:I16)</f>
        <v>323728</v>
      </c>
      <c r="J17" s="14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9.5" thickBot="1">
      <c r="A18" s="485" t="s">
        <v>92</v>
      </c>
      <c r="B18" s="486"/>
      <c r="C18" s="486"/>
      <c r="D18" s="486"/>
      <c r="E18" s="486"/>
      <c r="F18" s="486"/>
      <c r="G18" s="486"/>
      <c r="H18" s="487"/>
      <c r="I18" s="151">
        <f>I17</f>
        <v>323728</v>
      </c>
      <c r="J18" s="152"/>
      <c r="M18" s="3">
        <v>1.3624000000000001</v>
      </c>
      <c r="N18" s="327">
        <f>'ปร.5 ดินถมคันทาง'!C7*M18</f>
        <v>441047.02720000001</v>
      </c>
      <c r="O18" s="3"/>
      <c r="P18" s="3"/>
      <c r="Q18" s="3"/>
      <c r="R18" s="3"/>
      <c r="S18" s="3"/>
      <c r="T18" s="3"/>
      <c r="U18" s="3"/>
      <c r="V18" s="3"/>
    </row>
    <row r="19" spans="1:22" ht="18.75">
      <c r="A19" s="319"/>
      <c r="B19" s="321" t="s">
        <v>55</v>
      </c>
      <c r="C19" s="156"/>
      <c r="D19" s="321"/>
      <c r="E19" s="157"/>
      <c r="F19" s="479"/>
      <c r="G19" s="479"/>
      <c r="H19" s="479"/>
      <c r="I19" s="479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.75">
      <c r="A20" s="321"/>
      <c r="B20" s="322" t="s">
        <v>231</v>
      </c>
      <c r="C20" s="159"/>
      <c r="D20" s="322"/>
      <c r="E20" s="157"/>
      <c r="F20" s="478"/>
      <c r="G20" s="478"/>
      <c r="H20" s="478"/>
      <c r="I20" s="478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.75">
      <c r="A21" s="322"/>
      <c r="B21" s="322" t="s">
        <v>117</v>
      </c>
      <c r="C21" s="159"/>
      <c r="D21" s="322"/>
      <c r="E21" s="157"/>
      <c r="F21" s="478"/>
      <c r="G21" s="478"/>
      <c r="H21" s="478"/>
      <c r="I21" s="478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.75">
      <c r="A22" s="322"/>
      <c r="B22" s="321" t="s">
        <v>232</v>
      </c>
      <c r="C22" s="156"/>
      <c r="D22" s="321"/>
      <c r="E22" s="157"/>
      <c r="F22" s="479" t="s">
        <v>233</v>
      </c>
      <c r="G22" s="479"/>
      <c r="H22" s="479"/>
      <c r="I22" s="479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.75">
      <c r="A23" s="321"/>
      <c r="B23" s="322" t="s">
        <v>230</v>
      </c>
      <c r="C23" s="159"/>
      <c r="D23" s="322"/>
      <c r="E23" s="157"/>
      <c r="F23" s="478" t="s">
        <v>227</v>
      </c>
      <c r="G23" s="478"/>
      <c r="H23" s="478"/>
      <c r="I23" s="478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.75">
      <c r="A24" s="322"/>
      <c r="B24" s="322" t="s">
        <v>130</v>
      </c>
      <c r="C24" s="159"/>
      <c r="D24" s="322"/>
      <c r="E24" s="157"/>
      <c r="F24" s="478" t="s">
        <v>219</v>
      </c>
      <c r="G24" s="478"/>
      <c r="H24" s="478"/>
      <c r="I24" s="478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.75">
      <c r="A25" s="4"/>
      <c r="C25" s="4"/>
      <c r="D25" s="4"/>
      <c r="E25" s="4"/>
      <c r="F25" s="4"/>
      <c r="G25" s="4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2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2" ht="18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2" ht="18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2" ht="18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2" ht="18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2" ht="18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8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8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.75">
      <c r="K68" s="3"/>
      <c r="L68" s="3"/>
      <c r="M68" s="3"/>
    </row>
  </sheetData>
  <mergeCells count="15">
    <mergeCell ref="F22:I22"/>
    <mergeCell ref="F23:I23"/>
    <mergeCell ref="F24:I24"/>
    <mergeCell ref="A17:H17"/>
    <mergeCell ref="A18:H18"/>
    <mergeCell ref="F19:I19"/>
    <mergeCell ref="F20:I20"/>
    <mergeCell ref="F21:I21"/>
    <mergeCell ref="E7:F7"/>
    <mergeCell ref="G7:H7"/>
    <mergeCell ref="A1:I1"/>
    <mergeCell ref="A2:I2"/>
    <mergeCell ref="A3:I3"/>
    <mergeCell ref="A4:I4"/>
    <mergeCell ref="A5:I5"/>
  </mergeCells>
  <printOptions heading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4" workbookViewId="0">
      <selection activeCell="C32" sqref="C32:E32"/>
    </sheetView>
  </sheetViews>
  <sheetFormatPr defaultRowHeight="14.25"/>
  <cols>
    <col min="2" max="2" width="30.5" customWidth="1"/>
    <col min="5" max="5" width="12.125" customWidth="1"/>
    <col min="6" max="6" width="12.875" customWidth="1"/>
    <col min="7" max="7" width="35.5" customWidth="1"/>
  </cols>
  <sheetData>
    <row r="1" spans="1:7" ht="18.75">
      <c r="A1" s="14" t="s">
        <v>138</v>
      </c>
      <c r="B1" s="14"/>
      <c r="C1" s="14"/>
      <c r="D1" s="14"/>
      <c r="E1" s="14"/>
      <c r="F1" s="14"/>
      <c r="G1" s="15" t="s">
        <v>146</v>
      </c>
    </row>
    <row r="2" spans="1:7" ht="18.75">
      <c r="A2" s="14" t="s">
        <v>320</v>
      </c>
      <c r="B2" s="14"/>
      <c r="C2" s="14"/>
      <c r="D2" s="14"/>
      <c r="E2" s="14"/>
      <c r="F2" s="14"/>
      <c r="G2" s="14"/>
    </row>
    <row r="3" spans="1:7" ht="18.75">
      <c r="A3" s="14" t="s">
        <v>291</v>
      </c>
      <c r="B3" s="14"/>
      <c r="C3" s="14"/>
      <c r="D3" s="14" t="s">
        <v>118</v>
      </c>
      <c r="E3" s="16" t="s">
        <v>292</v>
      </c>
      <c r="F3" s="14" t="s">
        <v>119</v>
      </c>
      <c r="G3" s="14"/>
    </row>
    <row r="4" spans="1:7" ht="18.75">
      <c r="A4" s="14" t="s">
        <v>120</v>
      </c>
      <c r="B4" s="14"/>
      <c r="C4" s="14"/>
      <c r="D4" s="14" t="s">
        <v>141</v>
      </c>
      <c r="E4" s="17" t="s">
        <v>283</v>
      </c>
      <c r="F4" s="17" t="s">
        <v>317</v>
      </c>
      <c r="G4" s="14"/>
    </row>
    <row r="5" spans="1:7">
      <c r="A5" s="470" t="s">
        <v>129</v>
      </c>
      <c r="B5" s="470" t="s">
        <v>43</v>
      </c>
      <c r="C5" s="472" t="s">
        <v>121</v>
      </c>
      <c r="D5" s="473"/>
      <c r="E5" s="474"/>
      <c r="F5" s="470" t="s">
        <v>122</v>
      </c>
      <c r="G5" s="470" t="s">
        <v>142</v>
      </c>
    </row>
    <row r="6" spans="1:7">
      <c r="A6" s="471"/>
      <c r="B6" s="471"/>
      <c r="C6" s="475"/>
      <c r="D6" s="476"/>
      <c r="E6" s="477"/>
      <c r="F6" s="471"/>
      <c r="G6" s="471"/>
    </row>
    <row r="7" spans="1:7" ht="18.75">
      <c r="A7" s="18">
        <v>1</v>
      </c>
      <c r="B7" s="19" t="s">
        <v>123</v>
      </c>
      <c r="C7" s="574">
        <f>'ปร.4 ดินถมคันทาง'!I18</f>
        <v>323728</v>
      </c>
      <c r="D7" s="575"/>
      <c r="E7" s="576"/>
      <c r="F7" s="305">
        <v>1.3642000000000001</v>
      </c>
      <c r="G7" s="21">
        <f>C7*F7</f>
        <v>441629.73760000005</v>
      </c>
    </row>
    <row r="8" spans="1:7" ht="18.75">
      <c r="A8" s="18"/>
      <c r="B8" s="19" t="s">
        <v>124</v>
      </c>
      <c r="C8" s="454"/>
      <c r="D8" s="455"/>
      <c r="E8" s="456"/>
      <c r="F8" s="20"/>
      <c r="G8" s="21">
        <f>C8*F8</f>
        <v>0</v>
      </c>
    </row>
    <row r="9" spans="1:7" ht="18.75">
      <c r="A9" s="18">
        <v>3</v>
      </c>
      <c r="B9" s="19" t="s">
        <v>125</v>
      </c>
      <c r="C9" s="454"/>
      <c r="D9" s="455"/>
      <c r="E9" s="456"/>
      <c r="F9" s="20"/>
      <c r="G9" s="21">
        <f>C9*F9</f>
        <v>0</v>
      </c>
    </row>
    <row r="10" spans="1:7" ht="18.75">
      <c r="A10" s="18">
        <v>4</v>
      </c>
      <c r="B10" s="19" t="s">
        <v>126</v>
      </c>
      <c r="C10" s="454"/>
      <c r="D10" s="455"/>
      <c r="E10" s="456"/>
      <c r="F10" s="20"/>
      <c r="G10" s="21">
        <f t="shared" ref="G10" si="0">C10*F10</f>
        <v>0</v>
      </c>
    </row>
    <row r="11" spans="1:7" ht="18.75">
      <c r="A11" s="22"/>
      <c r="B11" s="19" t="s">
        <v>159</v>
      </c>
      <c r="C11" s="457" t="s">
        <v>127</v>
      </c>
      <c r="D11" s="458"/>
      <c r="E11" s="317"/>
      <c r="F11" s="24"/>
      <c r="G11" s="25">
        <f>SUM(G7:G10)</f>
        <v>441629.73760000005</v>
      </c>
    </row>
    <row r="12" spans="1:7" ht="18.75">
      <c r="A12" s="22"/>
      <c r="B12" s="26" t="s">
        <v>314</v>
      </c>
      <c r="C12" s="444" t="s">
        <v>242</v>
      </c>
      <c r="D12" s="445"/>
      <c r="E12" s="317"/>
      <c r="F12" s="24"/>
      <c r="G12" s="25">
        <f>INT(G11/1000)*1000</f>
        <v>441000</v>
      </c>
    </row>
    <row r="13" spans="1:7" ht="18.75">
      <c r="A13" s="22"/>
      <c r="B13" s="26" t="s">
        <v>240</v>
      </c>
      <c r="C13" s="446" t="s">
        <v>106</v>
      </c>
      <c r="D13" s="447"/>
      <c r="E13" s="447"/>
      <c r="F13" s="448"/>
      <c r="G13" s="27" t="str">
        <f>BAHTTEXT(G12)</f>
        <v>สี่แสนสี่หมื่นหนึ่งพันบาทถ้วน</v>
      </c>
    </row>
    <row r="14" spans="1:7" ht="18.75">
      <c r="A14" s="28"/>
      <c r="B14" s="29" t="s">
        <v>94</v>
      </c>
      <c r="C14" s="30"/>
      <c r="D14" s="30"/>
      <c r="E14" s="30"/>
      <c r="F14" s="30"/>
      <c r="G14" s="4"/>
    </row>
    <row r="15" spans="1:7" ht="18.75">
      <c r="A15" s="31" t="s">
        <v>311</v>
      </c>
      <c r="B15" s="32"/>
      <c r="C15" s="31"/>
      <c r="D15" s="31"/>
      <c r="E15" s="31"/>
      <c r="F15" s="31"/>
      <c r="G15" s="31"/>
    </row>
    <row r="16" spans="1:7" ht="18.75">
      <c r="A16" s="31" t="s">
        <v>282</v>
      </c>
      <c r="B16" s="31"/>
      <c r="C16" s="31"/>
      <c r="D16" s="31"/>
      <c r="E16" s="31"/>
      <c r="F16" s="31"/>
      <c r="G16" s="31"/>
    </row>
    <row r="17" spans="1:7" ht="18.75">
      <c r="A17" s="31" t="s">
        <v>279</v>
      </c>
      <c r="B17" s="31"/>
      <c r="C17" s="31"/>
      <c r="D17" s="31"/>
      <c r="E17" s="31"/>
      <c r="F17" s="31"/>
      <c r="G17" s="31"/>
    </row>
    <row r="18" spans="1:7" ht="18.75">
      <c r="A18" s="295" t="s">
        <v>313</v>
      </c>
      <c r="B18" s="31"/>
      <c r="C18" s="31"/>
      <c r="D18" s="31"/>
      <c r="E18" s="31"/>
      <c r="F18" s="31"/>
      <c r="G18" s="31"/>
    </row>
    <row r="19" spans="1:7" ht="18.75">
      <c r="A19" s="31"/>
      <c r="B19" s="31"/>
      <c r="C19" s="31"/>
      <c r="D19" s="31"/>
      <c r="E19" s="31"/>
      <c r="F19" s="31"/>
      <c r="G19" s="31"/>
    </row>
    <row r="20" spans="1:7" ht="18.75">
      <c r="A20" s="31"/>
      <c r="B20" s="31" t="s">
        <v>241</v>
      </c>
      <c r="C20" s="31"/>
      <c r="D20" s="31"/>
      <c r="E20" s="31"/>
      <c r="F20" s="31"/>
      <c r="G20" s="31"/>
    </row>
    <row r="21" spans="1:7" ht="18.75">
      <c r="A21" s="31"/>
      <c r="B21" s="31" t="s">
        <v>152</v>
      </c>
      <c r="C21" s="31"/>
      <c r="D21" s="31"/>
      <c r="E21" s="31"/>
      <c r="F21" s="31"/>
      <c r="G21" s="31"/>
    </row>
    <row r="22" spans="1:7" ht="18.75">
      <c r="A22" s="31"/>
      <c r="B22" s="31" t="s">
        <v>243</v>
      </c>
      <c r="C22" s="31"/>
      <c r="D22" s="31"/>
      <c r="E22" s="31"/>
      <c r="F22" s="31"/>
      <c r="G22" s="31"/>
    </row>
    <row r="23" spans="1:7" ht="21">
      <c r="A23" s="33"/>
      <c r="B23" s="31" t="s">
        <v>151</v>
      </c>
      <c r="C23" s="33" t="s">
        <v>224</v>
      </c>
      <c r="D23" s="33"/>
      <c r="E23" s="33"/>
      <c r="F23" s="33"/>
      <c r="G23" s="33"/>
    </row>
    <row r="24" spans="1:7" ht="21">
      <c r="A24" s="33"/>
      <c r="B24" s="33"/>
      <c r="C24" s="33" t="s">
        <v>225</v>
      </c>
      <c r="D24" s="33"/>
      <c r="E24" s="33"/>
      <c r="F24" s="33"/>
      <c r="G24" s="33"/>
    </row>
    <row r="25" spans="1:7" ht="21">
      <c r="A25" s="33"/>
      <c r="B25" s="33"/>
      <c r="C25" s="33" t="s">
        <v>226</v>
      </c>
      <c r="D25" s="33"/>
      <c r="E25" s="33"/>
      <c r="F25" s="33"/>
      <c r="G25" s="33"/>
    </row>
    <row r="26" spans="1:7" ht="18.75">
      <c r="A26" s="302" t="s">
        <v>262</v>
      </c>
      <c r="B26" s="14"/>
      <c r="C26" s="14"/>
      <c r="D26" s="14"/>
      <c r="E26" s="14"/>
      <c r="F26" s="14"/>
      <c r="G26" s="15" t="s">
        <v>146</v>
      </c>
    </row>
    <row r="27" spans="1:7" ht="18.75">
      <c r="A27" s="14" t="str">
        <f>A2</f>
        <v xml:space="preserve">รายการประมาณการ   โครงการเสริมดินคันทางถนนลูกรังเพื่อการกษตรสายบุ่งเวียน - ห้วยยางแล้ง(ช่วงไร่นายมานะ เสถียรธรรม) หมู่ที่                                                                                                                                                                                                         </v>
      </c>
      <c r="B27" s="14"/>
      <c r="C27" s="14"/>
      <c r="D27" s="14"/>
      <c r="E27" s="14"/>
      <c r="F27" s="14"/>
      <c r="G27" s="14"/>
    </row>
    <row r="28" spans="1:7" ht="18.75">
      <c r="A28" s="14" t="s">
        <v>293</v>
      </c>
      <c r="B28" s="14"/>
      <c r="C28" s="14"/>
      <c r="D28" s="14" t="s">
        <v>118</v>
      </c>
      <c r="E28" s="16" t="s">
        <v>287</v>
      </c>
      <c r="F28" s="14" t="s">
        <v>119</v>
      </c>
      <c r="G28" s="14"/>
    </row>
    <row r="29" spans="1:7" ht="18.75">
      <c r="A29" s="14" t="s">
        <v>274</v>
      </c>
      <c r="B29" s="14"/>
      <c r="C29" s="14"/>
      <c r="D29" s="14" t="s">
        <v>273</v>
      </c>
      <c r="E29" s="17" t="s">
        <v>286</v>
      </c>
      <c r="F29" s="17" t="s">
        <v>263</v>
      </c>
      <c r="G29" s="14"/>
    </row>
    <row r="30" spans="1:7">
      <c r="A30" s="459" t="s">
        <v>129</v>
      </c>
      <c r="B30" s="459" t="s">
        <v>43</v>
      </c>
      <c r="C30" s="461" t="s">
        <v>121</v>
      </c>
      <c r="D30" s="462"/>
      <c r="E30" s="463"/>
      <c r="F30" s="459" t="s">
        <v>122</v>
      </c>
      <c r="G30" s="459" t="s">
        <v>142</v>
      </c>
    </row>
    <row r="31" spans="1:7">
      <c r="A31" s="460"/>
      <c r="B31" s="460"/>
      <c r="C31" s="464"/>
      <c r="D31" s="465"/>
      <c r="E31" s="466"/>
      <c r="F31" s="460"/>
      <c r="G31" s="460"/>
    </row>
    <row r="32" spans="1:7" ht="18.75">
      <c r="A32" s="18">
        <v>1</v>
      </c>
      <c r="B32" s="19" t="s">
        <v>123</v>
      </c>
      <c r="C32" s="451">
        <f>'ปร.4 ถนนลูกรัง'!I42</f>
        <v>365689.1825</v>
      </c>
      <c r="D32" s="452"/>
      <c r="E32" s="453"/>
      <c r="F32" s="305">
        <v>1.3642000000000001</v>
      </c>
      <c r="G32" s="21">
        <f>C32*F32</f>
        <v>498873.18276650005</v>
      </c>
    </row>
    <row r="33" spans="1:7" ht="18.75">
      <c r="A33" s="18"/>
      <c r="B33" s="19" t="s">
        <v>124</v>
      </c>
      <c r="C33" s="454"/>
      <c r="D33" s="455"/>
      <c r="E33" s="456"/>
      <c r="F33" s="20"/>
      <c r="G33" s="21">
        <f>C33*F33</f>
        <v>0</v>
      </c>
    </row>
    <row r="34" spans="1:7" ht="18.75">
      <c r="A34" s="18">
        <v>3</v>
      </c>
      <c r="B34" s="19" t="s">
        <v>125</v>
      </c>
      <c r="C34" s="454"/>
      <c r="D34" s="455"/>
      <c r="E34" s="456"/>
      <c r="F34" s="20"/>
      <c r="G34" s="21">
        <f>C34*F34</f>
        <v>0</v>
      </c>
    </row>
    <row r="35" spans="1:7" ht="18.75">
      <c r="A35" s="18">
        <v>4</v>
      </c>
      <c r="B35" s="19" t="s">
        <v>126</v>
      </c>
      <c r="C35" s="454"/>
      <c r="D35" s="455"/>
      <c r="E35" s="456"/>
      <c r="F35" s="20"/>
      <c r="G35" s="21">
        <f t="shared" ref="G35" si="1">C35*F35</f>
        <v>0</v>
      </c>
    </row>
    <row r="36" spans="1:7" ht="18.75">
      <c r="A36" s="22"/>
      <c r="B36" s="19" t="s">
        <v>159</v>
      </c>
      <c r="C36" s="457" t="s">
        <v>127</v>
      </c>
      <c r="D36" s="458"/>
      <c r="E36" s="317"/>
      <c r="F36" s="24"/>
      <c r="G36" s="25">
        <f>SUM(G32:G35)</f>
        <v>498873.18276650005</v>
      </c>
    </row>
    <row r="37" spans="1:7" ht="18.75">
      <c r="A37" s="22"/>
      <c r="B37" s="26" t="s">
        <v>314</v>
      </c>
      <c r="C37" s="444" t="s">
        <v>261</v>
      </c>
      <c r="D37" s="445"/>
      <c r="E37" s="317"/>
      <c r="F37" s="24"/>
      <c r="G37" s="25">
        <f>INT(G36/2000)*2000</f>
        <v>498000</v>
      </c>
    </row>
    <row r="38" spans="1:7" ht="18.75">
      <c r="A38" s="22"/>
      <c r="B38" s="26" t="s">
        <v>240</v>
      </c>
      <c r="C38" s="446" t="s">
        <v>106</v>
      </c>
      <c r="D38" s="447"/>
      <c r="E38" s="447"/>
      <c r="F38" s="448"/>
      <c r="G38" s="27" t="str">
        <f>BAHTTEXT(G37)</f>
        <v>สี่แสนเก้าหมื่นแปดพันบาทถ้วน</v>
      </c>
    </row>
    <row r="39" spans="1:7" ht="18.75">
      <c r="A39" s="449" t="s">
        <v>275</v>
      </c>
      <c r="B39" s="449"/>
      <c r="C39" s="449"/>
      <c r="D39" s="449"/>
      <c r="E39" s="449"/>
      <c r="F39" s="449"/>
      <c r="G39" s="4"/>
    </row>
    <row r="40" spans="1:7" ht="18.75">
      <c r="A40" s="450" t="s">
        <v>244</v>
      </c>
      <c r="B40" s="450"/>
      <c r="C40" s="450"/>
      <c r="D40" s="450"/>
      <c r="E40" s="450"/>
      <c r="F40" s="31"/>
      <c r="G40" s="31"/>
    </row>
    <row r="41" spans="1:7" ht="18.75">
      <c r="A41" s="301" t="s">
        <v>245</v>
      </c>
      <c r="B41" s="301"/>
      <c r="C41" s="301"/>
      <c r="D41" s="301"/>
      <c r="E41" s="301"/>
      <c r="F41" s="301"/>
      <c r="G41" s="31"/>
    </row>
    <row r="42" spans="1:7" ht="18.75">
      <c r="A42" s="31"/>
      <c r="B42" s="31" t="s">
        <v>246</v>
      </c>
      <c r="C42" s="31"/>
      <c r="D42" s="31"/>
      <c r="E42" s="31"/>
      <c r="F42" s="31"/>
      <c r="G42" s="31"/>
    </row>
    <row r="43" spans="1:7" ht="18.75">
      <c r="A43" s="295"/>
      <c r="B43" s="31" t="s">
        <v>265</v>
      </c>
      <c r="C43" s="31"/>
      <c r="D43" s="31"/>
      <c r="E43" s="31"/>
      <c r="F43" s="31"/>
      <c r="G43" s="31"/>
    </row>
    <row r="44" spans="1:7" ht="18.75">
      <c r="A44" s="31"/>
      <c r="B44" s="31" t="s">
        <v>276</v>
      </c>
      <c r="C44" s="31"/>
      <c r="D44" s="31" t="s">
        <v>266</v>
      </c>
      <c r="E44" s="31"/>
      <c r="F44" s="31"/>
      <c r="G44" s="31"/>
    </row>
    <row r="45" spans="1:7" ht="18.75">
      <c r="A45" s="31"/>
      <c r="B45" s="31" t="s">
        <v>247</v>
      </c>
      <c r="C45" s="31"/>
      <c r="D45" s="31"/>
      <c r="E45" s="31"/>
      <c r="F45" s="31" t="s">
        <v>249</v>
      </c>
      <c r="G45" s="31"/>
    </row>
    <row r="46" spans="1:7" ht="18.75">
      <c r="A46" s="31"/>
      <c r="B46" s="31" t="s">
        <v>267</v>
      </c>
      <c r="C46" s="31"/>
      <c r="D46" s="31"/>
      <c r="E46" s="31"/>
      <c r="F46" s="31" t="s">
        <v>248</v>
      </c>
      <c r="G46" s="31"/>
    </row>
    <row r="47" spans="1:7" ht="18.75">
      <c r="A47" s="31"/>
      <c r="B47" s="31" t="s">
        <v>268</v>
      </c>
      <c r="C47" s="31"/>
      <c r="D47" s="31"/>
      <c r="E47" s="31"/>
      <c r="F47" s="31" t="s">
        <v>250</v>
      </c>
      <c r="G47" s="31"/>
    </row>
    <row r="48" spans="1:7" ht="21">
      <c r="A48" s="33"/>
      <c r="B48" s="31"/>
      <c r="C48" s="33" t="s">
        <v>224</v>
      </c>
      <c r="D48" s="33"/>
      <c r="E48" s="33"/>
      <c r="F48" s="33"/>
      <c r="G48" s="33"/>
    </row>
    <row r="49" spans="1:7" ht="21">
      <c r="A49" s="33"/>
      <c r="B49" s="33"/>
      <c r="C49" s="33" t="s">
        <v>225</v>
      </c>
      <c r="D49" s="33"/>
      <c r="E49" s="33"/>
      <c r="F49" s="33"/>
      <c r="G49" s="33"/>
    </row>
    <row r="50" spans="1:7" ht="21">
      <c r="A50" s="33"/>
      <c r="B50" s="33"/>
      <c r="C50" s="33" t="s">
        <v>259</v>
      </c>
      <c r="D50" s="33"/>
      <c r="E50" s="33"/>
      <c r="F50" s="33"/>
      <c r="G50" s="33"/>
    </row>
  </sheetData>
  <mergeCells count="26">
    <mergeCell ref="G30:G31"/>
    <mergeCell ref="A39:F39"/>
    <mergeCell ref="A40:E40"/>
    <mergeCell ref="C33:E33"/>
    <mergeCell ref="C34:E34"/>
    <mergeCell ref="C35:E35"/>
    <mergeCell ref="C36:D36"/>
    <mergeCell ref="C37:D37"/>
    <mergeCell ref="C38:F38"/>
    <mergeCell ref="C32:E32"/>
    <mergeCell ref="C7:E7"/>
    <mergeCell ref="A30:A31"/>
    <mergeCell ref="B30:B31"/>
    <mergeCell ref="C30:E31"/>
    <mergeCell ref="F30:F31"/>
    <mergeCell ref="C8:E8"/>
    <mergeCell ref="C9:E9"/>
    <mergeCell ref="C10:E10"/>
    <mergeCell ref="C11:D11"/>
    <mergeCell ref="C12:D12"/>
    <mergeCell ref="C13:F13"/>
    <mergeCell ref="A5:A6"/>
    <mergeCell ref="B5:B6"/>
    <mergeCell ref="C5:E6"/>
    <mergeCell ref="F5:F6"/>
    <mergeCell ref="G5:G6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showGridLines="0" tabSelected="1" zoomScale="112" zoomScaleNormal="112" workbookViewId="0">
      <selection activeCell="K106" sqref="K106"/>
    </sheetView>
  </sheetViews>
  <sheetFormatPr defaultRowHeight="15"/>
  <cols>
    <col min="1" max="1" width="7.125" style="383" customWidth="1"/>
    <col min="2" max="8" width="9" style="339"/>
    <col min="9" max="9" width="17.5" style="339" customWidth="1"/>
    <col min="10" max="10" width="0.875" style="339" hidden="1" customWidth="1"/>
    <col min="11" max="11" width="8.75" style="362" customWidth="1"/>
    <col min="12" max="12" width="36.25" style="376" customWidth="1"/>
    <col min="13" max="16384" width="9" style="339"/>
  </cols>
  <sheetData>
    <row r="1" spans="1:13" s="349" customFormat="1" ht="20.25">
      <c r="A1" s="379"/>
      <c r="C1" s="349" t="s">
        <v>406</v>
      </c>
      <c r="G1" s="350"/>
      <c r="H1" s="350"/>
      <c r="I1" s="350"/>
      <c r="J1" s="350"/>
      <c r="K1" s="384"/>
      <c r="L1" s="374"/>
    </row>
    <row r="2" spans="1:13" s="349" customFormat="1" ht="20.25">
      <c r="A2" s="379"/>
      <c r="C2" s="349" t="s">
        <v>407</v>
      </c>
      <c r="G2" s="350"/>
      <c r="H2" s="350"/>
      <c r="I2" s="350"/>
      <c r="J2" s="350"/>
      <c r="K2" s="384"/>
      <c r="L2" s="350"/>
      <c r="M2" s="350"/>
    </row>
    <row r="3" spans="1:13" s="349" customFormat="1" ht="21" thickBot="1">
      <c r="A3" s="379"/>
      <c r="C3" s="349" t="s">
        <v>408</v>
      </c>
      <c r="G3" s="350"/>
      <c r="H3" s="350"/>
      <c r="I3" s="350"/>
      <c r="J3" s="350"/>
      <c r="K3" s="384"/>
      <c r="L3" s="351"/>
    </row>
    <row r="4" spans="1:13" ht="21" thickBot="1">
      <c r="A4" s="385" t="s">
        <v>42</v>
      </c>
      <c r="B4" s="596" t="s">
        <v>409</v>
      </c>
      <c r="C4" s="597"/>
      <c r="D4" s="597"/>
      <c r="E4" s="597"/>
      <c r="F4" s="597"/>
      <c r="G4" s="597"/>
      <c r="H4" s="597"/>
      <c r="I4" s="597"/>
      <c r="J4" s="598"/>
      <c r="K4" s="386" t="s">
        <v>28</v>
      </c>
      <c r="L4" s="354" t="s">
        <v>403</v>
      </c>
    </row>
    <row r="5" spans="1:13" ht="18.75">
      <c r="A5" s="342">
        <v>1</v>
      </c>
      <c r="B5" s="599" t="s">
        <v>378</v>
      </c>
      <c r="C5" s="600"/>
      <c r="D5" s="600"/>
      <c r="E5" s="600"/>
      <c r="F5" s="600"/>
      <c r="G5" s="600"/>
      <c r="H5" s="600"/>
      <c r="I5" s="600"/>
      <c r="J5" s="601"/>
      <c r="K5" s="368">
        <v>240000</v>
      </c>
      <c r="L5" s="353" t="s">
        <v>404</v>
      </c>
    </row>
    <row r="6" spans="1:13" ht="18.75">
      <c r="A6" s="343"/>
      <c r="B6" s="593" t="s">
        <v>359</v>
      </c>
      <c r="C6" s="594"/>
      <c r="D6" s="594"/>
      <c r="E6" s="594"/>
      <c r="F6" s="594"/>
      <c r="G6" s="594"/>
      <c r="H6" s="594"/>
      <c r="I6" s="594"/>
      <c r="J6" s="595"/>
      <c r="K6" s="369"/>
      <c r="L6" s="352" t="s">
        <v>405</v>
      </c>
    </row>
    <row r="7" spans="1:13" ht="20.25">
      <c r="A7" s="343"/>
      <c r="B7" s="602" t="s">
        <v>360</v>
      </c>
      <c r="C7" s="603"/>
      <c r="D7" s="603"/>
      <c r="E7" s="603"/>
      <c r="F7" s="603"/>
      <c r="G7" s="603"/>
      <c r="H7" s="603"/>
      <c r="I7" s="603"/>
      <c r="J7" s="604"/>
      <c r="K7" s="369"/>
      <c r="L7" s="344"/>
    </row>
    <row r="8" spans="1:13" ht="18.75">
      <c r="A8" s="344">
        <v>2</v>
      </c>
      <c r="B8" s="584" t="s">
        <v>323</v>
      </c>
      <c r="C8" s="584"/>
      <c r="D8" s="584"/>
      <c r="E8" s="584"/>
      <c r="F8" s="584"/>
      <c r="G8" s="584"/>
      <c r="H8" s="584"/>
      <c r="I8" s="584"/>
      <c r="J8" s="584"/>
      <c r="K8" s="370"/>
      <c r="L8" s="352" t="s">
        <v>404</v>
      </c>
    </row>
    <row r="9" spans="1:13" ht="18.75">
      <c r="A9" s="344"/>
      <c r="B9" s="577" t="s">
        <v>374</v>
      </c>
      <c r="C9" s="577"/>
      <c r="D9" s="577"/>
      <c r="E9" s="577"/>
      <c r="F9" s="577"/>
      <c r="G9" s="577"/>
      <c r="H9" s="577"/>
      <c r="I9" s="577"/>
      <c r="J9" s="577"/>
      <c r="K9" s="370">
        <v>449000</v>
      </c>
      <c r="L9" s="352" t="s">
        <v>405</v>
      </c>
    </row>
    <row r="10" spans="1:13" ht="18.75">
      <c r="A10" s="344"/>
      <c r="B10" s="577" t="s">
        <v>375</v>
      </c>
      <c r="C10" s="577"/>
      <c r="D10" s="577"/>
      <c r="E10" s="577"/>
      <c r="F10" s="577"/>
      <c r="G10" s="577"/>
      <c r="H10" s="577"/>
      <c r="I10" s="577"/>
      <c r="J10" s="577"/>
      <c r="K10" s="370"/>
      <c r="L10" s="352"/>
    </row>
    <row r="11" spans="1:13" ht="18.75">
      <c r="A11" s="344">
        <v>3</v>
      </c>
      <c r="B11" s="584" t="s">
        <v>382</v>
      </c>
      <c r="C11" s="584"/>
      <c r="D11" s="584"/>
      <c r="E11" s="584"/>
      <c r="F11" s="584"/>
      <c r="G11" s="584"/>
      <c r="H11" s="584"/>
      <c r="I11" s="584"/>
      <c r="J11" s="584"/>
      <c r="K11" s="370">
        <v>498000</v>
      </c>
      <c r="L11" s="352" t="s">
        <v>404</v>
      </c>
    </row>
    <row r="12" spans="1:13" ht="18.75">
      <c r="A12" s="344"/>
      <c r="B12" s="593" t="s">
        <v>383</v>
      </c>
      <c r="C12" s="594"/>
      <c r="D12" s="594"/>
      <c r="E12" s="594"/>
      <c r="F12" s="594"/>
      <c r="G12" s="594"/>
      <c r="H12" s="594"/>
      <c r="I12" s="594"/>
      <c r="J12" s="595"/>
      <c r="K12" s="370"/>
      <c r="L12" s="352" t="s">
        <v>405</v>
      </c>
    </row>
    <row r="13" spans="1:13" ht="18.75">
      <c r="A13" s="344"/>
      <c r="B13" s="578" t="s">
        <v>384</v>
      </c>
      <c r="C13" s="579"/>
      <c r="D13" s="579"/>
      <c r="E13" s="579"/>
      <c r="F13" s="579"/>
      <c r="G13" s="579"/>
      <c r="H13" s="579"/>
      <c r="I13" s="579"/>
      <c r="J13" s="580"/>
      <c r="K13" s="370"/>
      <c r="L13" s="345"/>
    </row>
    <row r="14" spans="1:13" ht="18.75">
      <c r="A14" s="344">
        <v>4</v>
      </c>
      <c r="B14" s="581" t="s">
        <v>385</v>
      </c>
      <c r="C14" s="582"/>
      <c r="D14" s="582"/>
      <c r="E14" s="582"/>
      <c r="F14" s="582"/>
      <c r="G14" s="582"/>
      <c r="H14" s="582"/>
      <c r="I14" s="582"/>
      <c r="J14" s="583"/>
      <c r="K14" s="370">
        <v>498000</v>
      </c>
      <c r="L14" s="352" t="s">
        <v>404</v>
      </c>
    </row>
    <row r="15" spans="1:13" ht="18.75">
      <c r="A15" s="344"/>
      <c r="B15" s="578" t="s">
        <v>383</v>
      </c>
      <c r="C15" s="579"/>
      <c r="D15" s="579"/>
      <c r="E15" s="579"/>
      <c r="F15" s="579"/>
      <c r="G15" s="579"/>
      <c r="H15" s="579"/>
      <c r="I15" s="579"/>
      <c r="J15" s="580"/>
      <c r="K15" s="370"/>
      <c r="L15" s="352" t="s">
        <v>405</v>
      </c>
    </row>
    <row r="16" spans="1:13" ht="18.75">
      <c r="A16" s="344"/>
      <c r="B16" s="578" t="s">
        <v>384</v>
      </c>
      <c r="C16" s="579"/>
      <c r="D16" s="579"/>
      <c r="E16" s="579"/>
      <c r="F16" s="579"/>
      <c r="G16" s="579"/>
      <c r="H16" s="579"/>
      <c r="I16" s="579"/>
      <c r="J16" s="580"/>
      <c r="K16" s="370"/>
      <c r="L16" s="345"/>
    </row>
    <row r="17" spans="1:12" ht="18.75">
      <c r="A17" s="344">
        <v>5</v>
      </c>
      <c r="B17" s="581" t="s">
        <v>324</v>
      </c>
      <c r="C17" s="582"/>
      <c r="D17" s="582"/>
      <c r="E17" s="582"/>
      <c r="F17" s="582"/>
      <c r="G17" s="582"/>
      <c r="H17" s="582"/>
      <c r="I17" s="582"/>
      <c r="J17" s="583"/>
      <c r="K17" s="370">
        <v>449000</v>
      </c>
      <c r="L17" s="352" t="s">
        <v>404</v>
      </c>
    </row>
    <row r="18" spans="1:12" ht="18.75">
      <c r="A18" s="344"/>
      <c r="B18" s="578" t="s">
        <v>374</v>
      </c>
      <c r="C18" s="579"/>
      <c r="D18" s="579"/>
      <c r="E18" s="579"/>
      <c r="F18" s="579"/>
      <c r="G18" s="579"/>
      <c r="H18" s="579"/>
      <c r="I18" s="579"/>
      <c r="J18" s="580"/>
      <c r="K18" s="370"/>
      <c r="L18" s="352" t="s">
        <v>405</v>
      </c>
    </row>
    <row r="19" spans="1:12" ht="18.75">
      <c r="A19" s="344"/>
      <c r="B19" s="608" t="s">
        <v>375</v>
      </c>
      <c r="C19" s="609"/>
      <c r="D19" s="609"/>
      <c r="E19" s="609"/>
      <c r="F19" s="609"/>
      <c r="G19" s="609"/>
      <c r="H19" s="609"/>
      <c r="I19" s="609"/>
      <c r="J19" s="610"/>
      <c r="K19" s="370"/>
      <c r="L19" s="345"/>
    </row>
    <row r="20" spans="1:12" ht="18.75">
      <c r="A20" s="344">
        <v>6</v>
      </c>
      <c r="B20" s="605" t="s">
        <v>325</v>
      </c>
      <c r="C20" s="606"/>
      <c r="D20" s="606"/>
      <c r="E20" s="606"/>
      <c r="F20" s="606"/>
      <c r="G20" s="606"/>
      <c r="H20" s="606"/>
      <c r="I20" s="606"/>
      <c r="J20" s="607"/>
      <c r="K20" s="370">
        <v>449000</v>
      </c>
      <c r="L20" s="352" t="s">
        <v>404</v>
      </c>
    </row>
    <row r="21" spans="1:12" ht="18.75">
      <c r="A21" s="344"/>
      <c r="B21" s="608" t="s">
        <v>374</v>
      </c>
      <c r="C21" s="609"/>
      <c r="D21" s="609"/>
      <c r="E21" s="609"/>
      <c r="F21" s="609"/>
      <c r="G21" s="609"/>
      <c r="H21" s="609"/>
      <c r="I21" s="609"/>
      <c r="J21" s="610"/>
      <c r="K21" s="370"/>
      <c r="L21" s="352" t="s">
        <v>405</v>
      </c>
    </row>
    <row r="22" spans="1:12" ht="18.75">
      <c r="A22" s="344"/>
      <c r="B22" s="608" t="s">
        <v>375</v>
      </c>
      <c r="C22" s="609"/>
      <c r="D22" s="609"/>
      <c r="E22" s="609"/>
      <c r="F22" s="609"/>
      <c r="G22" s="609"/>
      <c r="H22" s="609"/>
      <c r="I22" s="609"/>
      <c r="J22" s="610"/>
      <c r="K22" s="370"/>
      <c r="L22" s="345"/>
    </row>
    <row r="23" spans="1:12" ht="18.75">
      <c r="A23" s="344">
        <v>7</v>
      </c>
      <c r="B23" s="581" t="s">
        <v>372</v>
      </c>
      <c r="C23" s="582"/>
      <c r="D23" s="582"/>
      <c r="E23" s="582"/>
      <c r="F23" s="582"/>
      <c r="G23" s="582"/>
      <c r="H23" s="582"/>
      <c r="I23" s="582"/>
      <c r="J23" s="583"/>
      <c r="K23" s="370">
        <v>449000</v>
      </c>
      <c r="L23" s="352" t="s">
        <v>404</v>
      </c>
    </row>
    <row r="24" spans="1:12" ht="18.75">
      <c r="A24" s="344"/>
      <c r="B24" s="578" t="s">
        <v>374</v>
      </c>
      <c r="C24" s="579"/>
      <c r="D24" s="579"/>
      <c r="E24" s="579"/>
      <c r="F24" s="579"/>
      <c r="G24" s="579"/>
      <c r="H24" s="579"/>
      <c r="I24" s="579"/>
      <c r="J24" s="580"/>
      <c r="K24" s="370"/>
      <c r="L24" s="352" t="s">
        <v>405</v>
      </c>
    </row>
    <row r="25" spans="1:12" ht="18.75">
      <c r="A25" s="344"/>
      <c r="B25" s="578" t="s">
        <v>375</v>
      </c>
      <c r="C25" s="579"/>
      <c r="D25" s="579"/>
      <c r="E25" s="579"/>
      <c r="F25" s="579"/>
      <c r="G25" s="579"/>
      <c r="H25" s="579"/>
      <c r="I25" s="579"/>
      <c r="J25" s="580"/>
      <c r="K25" s="370"/>
      <c r="L25" s="345"/>
    </row>
    <row r="26" spans="1:12" ht="18.75">
      <c r="A26" s="344">
        <v>8</v>
      </c>
      <c r="B26" s="581" t="s">
        <v>373</v>
      </c>
      <c r="C26" s="582"/>
      <c r="D26" s="582"/>
      <c r="E26" s="582"/>
      <c r="F26" s="582"/>
      <c r="G26" s="582"/>
      <c r="H26" s="582"/>
      <c r="I26" s="582"/>
      <c r="J26" s="583"/>
      <c r="K26" s="370">
        <v>149000</v>
      </c>
      <c r="L26" s="352" t="s">
        <v>404</v>
      </c>
    </row>
    <row r="27" spans="1:12" ht="18.75">
      <c r="A27" s="344"/>
      <c r="B27" s="578" t="s">
        <v>376</v>
      </c>
      <c r="C27" s="579"/>
      <c r="D27" s="579"/>
      <c r="E27" s="579"/>
      <c r="F27" s="579"/>
      <c r="G27" s="579"/>
      <c r="H27" s="579"/>
      <c r="I27" s="579"/>
      <c r="J27" s="580"/>
      <c r="K27" s="370"/>
      <c r="L27" s="352" t="s">
        <v>405</v>
      </c>
    </row>
    <row r="28" spans="1:12" ht="18.75">
      <c r="A28" s="344"/>
      <c r="B28" s="578" t="s">
        <v>377</v>
      </c>
      <c r="C28" s="579"/>
      <c r="D28" s="579"/>
      <c r="E28" s="579"/>
      <c r="F28" s="579"/>
      <c r="G28" s="579"/>
      <c r="H28" s="579"/>
      <c r="I28" s="579"/>
      <c r="J28" s="580"/>
      <c r="K28" s="370"/>
      <c r="L28" s="345"/>
    </row>
    <row r="29" spans="1:12" ht="19.5" thickBot="1">
      <c r="A29" s="355"/>
      <c r="B29" s="356"/>
      <c r="C29" s="357"/>
      <c r="D29" s="357"/>
      <c r="E29" s="357"/>
      <c r="F29" s="357"/>
      <c r="G29" s="357"/>
      <c r="H29" s="357"/>
      <c r="I29" s="357"/>
      <c r="J29" s="358"/>
      <c r="K29" s="371"/>
      <c r="L29" s="347"/>
    </row>
    <row r="30" spans="1:12" ht="21" thickBot="1">
      <c r="A30" s="367" t="s">
        <v>42</v>
      </c>
      <c r="B30" s="611" t="s">
        <v>341</v>
      </c>
      <c r="C30" s="590"/>
      <c r="D30" s="590"/>
      <c r="E30" s="590"/>
      <c r="F30" s="590"/>
      <c r="G30" s="590"/>
      <c r="H30" s="590"/>
      <c r="I30" s="590"/>
      <c r="J30" s="591"/>
      <c r="K30" s="359" t="s">
        <v>28</v>
      </c>
      <c r="L30" s="354" t="s">
        <v>19</v>
      </c>
    </row>
    <row r="31" spans="1:12" ht="18.75">
      <c r="A31" s="342">
        <v>9</v>
      </c>
      <c r="B31" s="586" t="s">
        <v>353</v>
      </c>
      <c r="C31" s="587"/>
      <c r="D31" s="587"/>
      <c r="E31" s="587"/>
      <c r="F31" s="587"/>
      <c r="G31" s="587"/>
      <c r="H31" s="587"/>
      <c r="I31" s="587"/>
      <c r="J31" s="588"/>
      <c r="K31" s="368">
        <v>449000</v>
      </c>
      <c r="L31" s="352" t="s">
        <v>404</v>
      </c>
    </row>
    <row r="32" spans="1:12" ht="18.75">
      <c r="A32" s="344"/>
      <c r="B32" s="577" t="s">
        <v>374</v>
      </c>
      <c r="C32" s="577"/>
      <c r="D32" s="577"/>
      <c r="E32" s="577"/>
      <c r="F32" s="577"/>
      <c r="G32" s="577"/>
      <c r="H32" s="577"/>
      <c r="I32" s="577"/>
      <c r="J32" s="577"/>
      <c r="K32" s="370"/>
      <c r="L32" s="352" t="s">
        <v>405</v>
      </c>
    </row>
    <row r="33" spans="1:12" ht="18.75">
      <c r="A33" s="344"/>
      <c r="B33" s="577" t="s">
        <v>375</v>
      </c>
      <c r="C33" s="577"/>
      <c r="D33" s="577"/>
      <c r="E33" s="577"/>
      <c r="F33" s="577"/>
      <c r="G33" s="577"/>
      <c r="H33" s="577"/>
      <c r="I33" s="577"/>
      <c r="J33" s="577"/>
      <c r="K33" s="370"/>
      <c r="L33" s="345"/>
    </row>
    <row r="34" spans="1:12" ht="18.75">
      <c r="A34" s="344">
        <v>10</v>
      </c>
      <c r="B34" s="584" t="s">
        <v>354</v>
      </c>
      <c r="C34" s="584"/>
      <c r="D34" s="584"/>
      <c r="E34" s="584"/>
      <c r="F34" s="584"/>
      <c r="G34" s="584"/>
      <c r="H34" s="584"/>
      <c r="I34" s="584"/>
      <c r="J34" s="584"/>
      <c r="K34" s="370">
        <v>449000</v>
      </c>
      <c r="L34" s="352" t="s">
        <v>404</v>
      </c>
    </row>
    <row r="35" spans="1:12" ht="18.75">
      <c r="A35" s="344"/>
      <c r="B35" s="577" t="s">
        <v>374</v>
      </c>
      <c r="C35" s="577"/>
      <c r="D35" s="577"/>
      <c r="E35" s="577"/>
      <c r="F35" s="577"/>
      <c r="G35" s="577"/>
      <c r="H35" s="577"/>
      <c r="I35" s="577"/>
      <c r="J35" s="577"/>
      <c r="K35" s="370"/>
      <c r="L35" s="352" t="s">
        <v>405</v>
      </c>
    </row>
    <row r="36" spans="1:12" ht="18.75">
      <c r="A36" s="344"/>
      <c r="B36" s="577" t="s">
        <v>375</v>
      </c>
      <c r="C36" s="577"/>
      <c r="D36" s="577"/>
      <c r="E36" s="577"/>
      <c r="F36" s="577"/>
      <c r="G36" s="577"/>
      <c r="H36" s="577"/>
      <c r="I36" s="577"/>
      <c r="J36" s="577"/>
      <c r="K36" s="370"/>
      <c r="L36" s="345"/>
    </row>
    <row r="37" spans="1:12" ht="18.75">
      <c r="A37" s="344">
        <v>11</v>
      </c>
      <c r="B37" s="584" t="s">
        <v>355</v>
      </c>
      <c r="C37" s="584"/>
      <c r="D37" s="584"/>
      <c r="E37" s="584"/>
      <c r="F37" s="584"/>
      <c r="G37" s="584"/>
      <c r="H37" s="584"/>
      <c r="I37" s="584"/>
      <c r="J37" s="584"/>
      <c r="K37" s="370">
        <v>449000</v>
      </c>
      <c r="L37" s="352" t="s">
        <v>404</v>
      </c>
    </row>
    <row r="38" spans="1:12" ht="18.75">
      <c r="A38" s="344"/>
      <c r="B38" s="577" t="s">
        <v>374</v>
      </c>
      <c r="C38" s="577"/>
      <c r="D38" s="577"/>
      <c r="E38" s="577"/>
      <c r="F38" s="577"/>
      <c r="G38" s="577"/>
      <c r="H38" s="577"/>
      <c r="I38" s="577"/>
      <c r="J38" s="577"/>
      <c r="K38" s="370"/>
      <c r="L38" s="352" t="s">
        <v>405</v>
      </c>
    </row>
    <row r="39" spans="1:12" ht="18.75">
      <c r="A39" s="344"/>
      <c r="B39" s="577" t="s">
        <v>375</v>
      </c>
      <c r="C39" s="577"/>
      <c r="D39" s="577"/>
      <c r="E39" s="577"/>
      <c r="F39" s="577"/>
      <c r="G39" s="577"/>
      <c r="H39" s="577"/>
      <c r="I39" s="577"/>
      <c r="J39" s="577"/>
      <c r="K39" s="370"/>
      <c r="L39" s="345"/>
    </row>
    <row r="40" spans="1:12" ht="18.75">
      <c r="A40" s="344">
        <v>12</v>
      </c>
      <c r="B40" s="581" t="s">
        <v>356</v>
      </c>
      <c r="C40" s="582"/>
      <c r="D40" s="582"/>
      <c r="E40" s="582"/>
      <c r="F40" s="582"/>
      <c r="G40" s="582"/>
      <c r="H40" s="582"/>
      <c r="I40" s="582"/>
      <c r="J40" s="583"/>
      <c r="K40" s="370">
        <v>449000</v>
      </c>
      <c r="L40" s="352" t="s">
        <v>404</v>
      </c>
    </row>
    <row r="41" spans="1:12" ht="18.75">
      <c r="A41" s="344"/>
      <c r="B41" s="578" t="s">
        <v>374</v>
      </c>
      <c r="C41" s="579"/>
      <c r="D41" s="579"/>
      <c r="E41" s="579"/>
      <c r="F41" s="579"/>
      <c r="G41" s="579"/>
      <c r="H41" s="579"/>
      <c r="I41" s="579"/>
      <c r="J41" s="580"/>
      <c r="K41" s="370"/>
      <c r="L41" s="352" t="s">
        <v>405</v>
      </c>
    </row>
    <row r="42" spans="1:12" ht="18.75">
      <c r="A42" s="344"/>
      <c r="B42" s="578" t="s">
        <v>375</v>
      </c>
      <c r="C42" s="579"/>
      <c r="D42" s="579"/>
      <c r="E42" s="579"/>
      <c r="F42" s="579"/>
      <c r="G42" s="579"/>
      <c r="H42" s="579"/>
      <c r="I42" s="579"/>
      <c r="J42" s="580"/>
      <c r="K42" s="370"/>
      <c r="L42" s="345"/>
    </row>
    <row r="43" spans="1:12" ht="18.75">
      <c r="A43" s="344">
        <v>13</v>
      </c>
      <c r="B43" s="581" t="s">
        <v>357</v>
      </c>
      <c r="C43" s="582"/>
      <c r="D43" s="582"/>
      <c r="E43" s="582"/>
      <c r="F43" s="582"/>
      <c r="G43" s="582"/>
      <c r="H43" s="582"/>
      <c r="I43" s="582"/>
      <c r="J43" s="583"/>
      <c r="K43" s="370">
        <v>498000</v>
      </c>
      <c r="L43" s="352" t="s">
        <v>404</v>
      </c>
    </row>
    <row r="44" spans="1:12" ht="18.75">
      <c r="A44" s="344"/>
      <c r="B44" s="578" t="s">
        <v>321</v>
      </c>
      <c r="C44" s="579"/>
      <c r="D44" s="579"/>
      <c r="E44" s="579"/>
      <c r="F44" s="579"/>
      <c r="G44" s="579"/>
      <c r="H44" s="579"/>
      <c r="I44" s="579"/>
      <c r="J44" s="580"/>
      <c r="K44" s="370"/>
      <c r="L44" s="352" t="s">
        <v>405</v>
      </c>
    </row>
    <row r="45" spans="1:12" ht="18.75">
      <c r="A45" s="344"/>
      <c r="B45" s="578" t="s">
        <v>326</v>
      </c>
      <c r="C45" s="579"/>
      <c r="D45" s="579"/>
      <c r="E45" s="579"/>
      <c r="F45" s="579"/>
      <c r="G45" s="579"/>
      <c r="H45" s="579"/>
      <c r="I45" s="579"/>
      <c r="J45" s="580"/>
      <c r="K45" s="370"/>
      <c r="L45" s="345"/>
    </row>
    <row r="46" spans="1:12" ht="18.75">
      <c r="A46" s="344">
        <v>14</v>
      </c>
      <c r="B46" s="581" t="s">
        <v>402</v>
      </c>
      <c r="C46" s="582"/>
      <c r="D46" s="582"/>
      <c r="E46" s="582"/>
      <c r="F46" s="582"/>
      <c r="G46" s="582"/>
      <c r="H46" s="582"/>
      <c r="I46" s="582"/>
      <c r="J46" s="583"/>
      <c r="K46" s="370">
        <v>490000</v>
      </c>
      <c r="L46" s="352" t="s">
        <v>404</v>
      </c>
    </row>
    <row r="47" spans="1:12" ht="18.75">
      <c r="A47" s="344"/>
      <c r="B47" s="578" t="s">
        <v>395</v>
      </c>
      <c r="C47" s="579"/>
      <c r="D47" s="579"/>
      <c r="E47" s="579"/>
      <c r="F47" s="579"/>
      <c r="G47" s="579"/>
      <c r="H47" s="579"/>
      <c r="I47" s="579"/>
      <c r="J47" s="580"/>
      <c r="K47" s="370"/>
      <c r="L47" s="352" t="s">
        <v>405</v>
      </c>
    </row>
    <row r="48" spans="1:12" ht="18.75">
      <c r="A48" s="344"/>
      <c r="B48" s="578" t="s">
        <v>322</v>
      </c>
      <c r="C48" s="579"/>
      <c r="D48" s="579"/>
      <c r="E48" s="579"/>
      <c r="F48" s="579"/>
      <c r="G48" s="579"/>
      <c r="H48" s="579"/>
      <c r="I48" s="579"/>
      <c r="J48" s="580"/>
      <c r="K48" s="370"/>
      <c r="L48" s="345"/>
    </row>
    <row r="49" spans="1:12" ht="18.75">
      <c r="A49" s="344">
        <v>15</v>
      </c>
      <c r="B49" s="581" t="s">
        <v>328</v>
      </c>
      <c r="C49" s="582"/>
      <c r="D49" s="582"/>
      <c r="E49" s="582"/>
      <c r="F49" s="582"/>
      <c r="G49" s="582"/>
      <c r="H49" s="582"/>
      <c r="I49" s="582"/>
      <c r="J49" s="583"/>
      <c r="K49" s="370">
        <v>478000</v>
      </c>
      <c r="L49" s="352" t="s">
        <v>404</v>
      </c>
    </row>
    <row r="50" spans="1:12" ht="18.75">
      <c r="A50" s="344"/>
      <c r="B50" s="578" t="s">
        <v>358</v>
      </c>
      <c r="C50" s="579"/>
      <c r="D50" s="579"/>
      <c r="E50" s="579"/>
      <c r="F50" s="579"/>
      <c r="G50" s="579"/>
      <c r="H50" s="579"/>
      <c r="I50" s="579"/>
      <c r="J50" s="580"/>
      <c r="K50" s="370"/>
      <c r="L50" s="352" t="s">
        <v>405</v>
      </c>
    </row>
    <row r="51" spans="1:12" ht="18.75">
      <c r="A51" s="344"/>
      <c r="B51" s="578" t="s">
        <v>332</v>
      </c>
      <c r="C51" s="579"/>
      <c r="D51" s="579"/>
      <c r="E51" s="579"/>
      <c r="F51" s="579"/>
      <c r="G51" s="579"/>
      <c r="H51" s="579"/>
      <c r="I51" s="579"/>
      <c r="J51" s="580"/>
      <c r="K51" s="370"/>
      <c r="L51" s="345"/>
    </row>
    <row r="52" spans="1:12" ht="18.75">
      <c r="A52" s="344">
        <v>16</v>
      </c>
      <c r="B52" s="584" t="s">
        <v>329</v>
      </c>
      <c r="C52" s="584"/>
      <c r="D52" s="584"/>
      <c r="E52" s="584"/>
      <c r="F52" s="584"/>
      <c r="G52" s="584"/>
      <c r="H52" s="584"/>
      <c r="I52" s="584"/>
      <c r="J52" s="584"/>
      <c r="K52" s="370">
        <v>487000</v>
      </c>
      <c r="L52" s="352" t="s">
        <v>404</v>
      </c>
    </row>
    <row r="53" spans="1:12" ht="18.75">
      <c r="A53" s="346"/>
      <c r="B53" s="585" t="s">
        <v>380</v>
      </c>
      <c r="C53" s="585"/>
      <c r="D53" s="585"/>
      <c r="E53" s="585"/>
      <c r="F53" s="585"/>
      <c r="G53" s="585"/>
      <c r="H53" s="585"/>
      <c r="I53" s="585"/>
      <c r="J53" s="585"/>
      <c r="K53" s="371"/>
      <c r="L53" s="352" t="s">
        <v>405</v>
      </c>
    </row>
    <row r="54" spans="1:12" ht="19.5" thickBot="1">
      <c r="A54" s="380"/>
      <c r="B54" s="585" t="s">
        <v>335</v>
      </c>
      <c r="C54" s="585"/>
      <c r="D54" s="585"/>
      <c r="E54" s="585"/>
      <c r="F54" s="585"/>
      <c r="G54" s="585"/>
      <c r="H54" s="585"/>
      <c r="I54" s="585"/>
      <c r="J54" s="585"/>
      <c r="K54" s="372"/>
      <c r="L54" s="347"/>
    </row>
    <row r="55" spans="1:12" ht="21" thickBot="1">
      <c r="A55" s="340" t="s">
        <v>42</v>
      </c>
      <c r="B55" s="589" t="s">
        <v>341</v>
      </c>
      <c r="C55" s="590"/>
      <c r="D55" s="590"/>
      <c r="E55" s="590"/>
      <c r="F55" s="590"/>
      <c r="G55" s="590"/>
      <c r="H55" s="590"/>
      <c r="I55" s="590"/>
      <c r="J55" s="591"/>
      <c r="K55" s="359" t="s">
        <v>28</v>
      </c>
      <c r="L55" s="341" t="s">
        <v>19</v>
      </c>
    </row>
    <row r="56" spans="1:12" ht="18.75">
      <c r="A56" s="342">
        <v>17</v>
      </c>
      <c r="B56" s="592" t="s">
        <v>330</v>
      </c>
      <c r="C56" s="592"/>
      <c r="D56" s="592"/>
      <c r="E56" s="592"/>
      <c r="F56" s="592"/>
      <c r="G56" s="592"/>
      <c r="H56" s="592"/>
      <c r="I56" s="592"/>
      <c r="J56" s="592"/>
      <c r="K56" s="368">
        <v>478000</v>
      </c>
      <c r="L56" s="352" t="s">
        <v>404</v>
      </c>
    </row>
    <row r="57" spans="1:12" ht="18.75">
      <c r="A57" s="344"/>
      <c r="B57" s="577" t="s">
        <v>340</v>
      </c>
      <c r="C57" s="577"/>
      <c r="D57" s="577"/>
      <c r="E57" s="577"/>
      <c r="F57" s="577"/>
      <c r="G57" s="577"/>
      <c r="H57" s="577"/>
      <c r="I57" s="577"/>
      <c r="J57" s="577"/>
      <c r="K57" s="370"/>
      <c r="L57" s="352" t="s">
        <v>405</v>
      </c>
    </row>
    <row r="58" spans="1:12" ht="18.75">
      <c r="A58" s="344"/>
      <c r="B58" s="577" t="s">
        <v>332</v>
      </c>
      <c r="C58" s="577"/>
      <c r="D58" s="577"/>
      <c r="E58" s="577"/>
      <c r="F58" s="577"/>
      <c r="G58" s="577"/>
      <c r="H58" s="577"/>
      <c r="I58" s="577"/>
      <c r="J58" s="577"/>
      <c r="K58" s="370"/>
      <c r="L58" s="345"/>
    </row>
    <row r="59" spans="1:12" ht="18.75">
      <c r="A59" s="344">
        <v>18</v>
      </c>
      <c r="B59" s="584" t="s">
        <v>331</v>
      </c>
      <c r="C59" s="584"/>
      <c r="D59" s="584"/>
      <c r="E59" s="584"/>
      <c r="F59" s="584"/>
      <c r="G59" s="584"/>
      <c r="H59" s="584"/>
      <c r="I59" s="584"/>
      <c r="J59" s="584"/>
      <c r="K59" s="370">
        <v>474000</v>
      </c>
      <c r="L59" s="352" t="s">
        <v>404</v>
      </c>
    </row>
    <row r="60" spans="1:12" ht="18.75">
      <c r="A60" s="344"/>
      <c r="B60" s="577" t="s">
        <v>339</v>
      </c>
      <c r="C60" s="577"/>
      <c r="D60" s="577"/>
      <c r="E60" s="577"/>
      <c r="F60" s="577"/>
      <c r="G60" s="577"/>
      <c r="H60" s="577"/>
      <c r="I60" s="577"/>
      <c r="J60" s="577"/>
      <c r="K60" s="370"/>
      <c r="L60" s="352" t="s">
        <v>405</v>
      </c>
    </row>
    <row r="61" spans="1:12" ht="18.75">
      <c r="A61" s="344"/>
      <c r="B61" s="577" t="s">
        <v>333</v>
      </c>
      <c r="C61" s="577"/>
      <c r="D61" s="577"/>
      <c r="E61" s="577"/>
      <c r="F61" s="577"/>
      <c r="G61" s="577"/>
      <c r="H61" s="577"/>
      <c r="I61" s="577"/>
      <c r="J61" s="577"/>
      <c r="K61" s="370"/>
      <c r="L61" s="345"/>
    </row>
    <row r="62" spans="1:12" ht="18.75">
      <c r="A62" s="344">
        <v>19</v>
      </c>
      <c r="B62" s="584" t="s">
        <v>334</v>
      </c>
      <c r="C62" s="584"/>
      <c r="D62" s="584"/>
      <c r="E62" s="584"/>
      <c r="F62" s="584"/>
      <c r="G62" s="584"/>
      <c r="H62" s="584"/>
      <c r="I62" s="584"/>
      <c r="J62" s="584"/>
      <c r="K62" s="370">
        <v>487000</v>
      </c>
      <c r="L62" s="352" t="s">
        <v>404</v>
      </c>
    </row>
    <row r="63" spans="1:12" ht="18.75">
      <c r="A63" s="344"/>
      <c r="B63" s="577" t="s">
        <v>352</v>
      </c>
      <c r="C63" s="577"/>
      <c r="D63" s="577"/>
      <c r="E63" s="577"/>
      <c r="F63" s="577"/>
      <c r="G63" s="577"/>
      <c r="H63" s="577"/>
      <c r="I63" s="577"/>
      <c r="J63" s="577"/>
      <c r="K63" s="370"/>
      <c r="L63" s="352" t="s">
        <v>405</v>
      </c>
    </row>
    <row r="64" spans="1:12" ht="18.75">
      <c r="A64" s="344"/>
      <c r="B64" s="577" t="s">
        <v>335</v>
      </c>
      <c r="C64" s="577"/>
      <c r="D64" s="577"/>
      <c r="E64" s="577"/>
      <c r="F64" s="577"/>
      <c r="G64" s="577"/>
      <c r="H64" s="577"/>
      <c r="I64" s="577"/>
      <c r="J64" s="577"/>
      <c r="K64" s="370"/>
      <c r="L64" s="345"/>
    </row>
    <row r="65" spans="1:14" ht="18.75">
      <c r="A65" s="344">
        <v>20</v>
      </c>
      <c r="B65" s="581" t="s">
        <v>336</v>
      </c>
      <c r="C65" s="582"/>
      <c r="D65" s="582"/>
      <c r="E65" s="582"/>
      <c r="F65" s="582"/>
      <c r="G65" s="582"/>
      <c r="H65" s="582"/>
      <c r="I65" s="582"/>
      <c r="J65" s="583"/>
      <c r="K65" s="370">
        <v>466000</v>
      </c>
      <c r="L65" s="352" t="s">
        <v>404</v>
      </c>
    </row>
    <row r="66" spans="1:14" ht="18.75">
      <c r="A66" s="344"/>
      <c r="B66" s="578" t="s">
        <v>338</v>
      </c>
      <c r="C66" s="579"/>
      <c r="D66" s="579"/>
      <c r="E66" s="579"/>
      <c r="F66" s="579"/>
      <c r="G66" s="579"/>
      <c r="H66" s="579"/>
      <c r="I66" s="579"/>
      <c r="J66" s="580"/>
      <c r="K66" s="370"/>
      <c r="L66" s="352" t="s">
        <v>405</v>
      </c>
    </row>
    <row r="67" spans="1:14" ht="18.75">
      <c r="A67" s="344"/>
      <c r="B67" s="578" t="s">
        <v>337</v>
      </c>
      <c r="C67" s="579"/>
      <c r="D67" s="579"/>
      <c r="E67" s="579"/>
      <c r="F67" s="579"/>
      <c r="G67" s="579"/>
      <c r="H67" s="579"/>
      <c r="I67" s="579"/>
      <c r="J67" s="580"/>
      <c r="K67" s="370"/>
      <c r="L67" s="345"/>
      <c r="N67" s="339" t="s">
        <v>302</v>
      </c>
    </row>
    <row r="68" spans="1:14" ht="18.75">
      <c r="A68" s="344">
        <v>21</v>
      </c>
      <c r="B68" s="581" t="s">
        <v>401</v>
      </c>
      <c r="C68" s="582"/>
      <c r="D68" s="582"/>
      <c r="E68" s="582"/>
      <c r="F68" s="582"/>
      <c r="G68" s="582"/>
      <c r="H68" s="582"/>
      <c r="I68" s="582"/>
      <c r="J68" s="583"/>
      <c r="K68" s="370">
        <v>138000</v>
      </c>
      <c r="L68" s="352" t="s">
        <v>404</v>
      </c>
    </row>
    <row r="69" spans="1:14" ht="18.75">
      <c r="A69" s="344"/>
      <c r="B69" s="578" t="s">
        <v>400</v>
      </c>
      <c r="C69" s="579"/>
      <c r="D69" s="579"/>
      <c r="E69" s="579"/>
      <c r="F69" s="579"/>
      <c r="G69" s="579"/>
      <c r="H69" s="579"/>
      <c r="I69" s="579"/>
      <c r="J69" s="580"/>
      <c r="K69" s="370"/>
      <c r="L69" s="352" t="s">
        <v>405</v>
      </c>
    </row>
    <row r="70" spans="1:14" ht="18.75">
      <c r="A70" s="344">
        <v>22</v>
      </c>
      <c r="B70" s="581" t="s">
        <v>361</v>
      </c>
      <c r="C70" s="579"/>
      <c r="D70" s="579"/>
      <c r="E70" s="579"/>
      <c r="F70" s="579"/>
      <c r="G70" s="579"/>
      <c r="H70" s="579"/>
      <c r="I70" s="579"/>
      <c r="J70" s="580"/>
      <c r="K70" s="370">
        <v>200000</v>
      </c>
      <c r="L70" s="352" t="s">
        <v>404</v>
      </c>
    </row>
    <row r="71" spans="1:14" ht="18.75">
      <c r="A71" s="344"/>
      <c r="B71" s="578" t="s">
        <v>391</v>
      </c>
      <c r="C71" s="582"/>
      <c r="D71" s="582"/>
      <c r="E71" s="582"/>
      <c r="F71" s="582"/>
      <c r="G71" s="582"/>
      <c r="H71" s="582"/>
      <c r="I71" s="582"/>
      <c r="J71" s="583"/>
      <c r="K71" s="370"/>
      <c r="L71" s="352" t="s">
        <v>405</v>
      </c>
    </row>
    <row r="72" spans="1:14" ht="18.75">
      <c r="A72" s="344">
        <v>23</v>
      </c>
      <c r="B72" s="581" t="s">
        <v>386</v>
      </c>
      <c r="C72" s="582"/>
      <c r="D72" s="582"/>
      <c r="E72" s="582"/>
      <c r="F72" s="582"/>
      <c r="G72" s="582"/>
      <c r="H72" s="582"/>
      <c r="I72" s="582"/>
      <c r="J72" s="583"/>
      <c r="K72" s="370"/>
      <c r="L72" s="345"/>
    </row>
    <row r="73" spans="1:14" ht="18.75">
      <c r="A73" s="344"/>
      <c r="B73" s="578" t="s">
        <v>390</v>
      </c>
      <c r="C73" s="579"/>
      <c r="D73" s="579"/>
      <c r="E73" s="579"/>
      <c r="F73" s="579"/>
      <c r="G73" s="579"/>
      <c r="H73" s="579"/>
      <c r="I73" s="579"/>
      <c r="J73" s="580"/>
      <c r="K73" s="370">
        <v>350000</v>
      </c>
      <c r="L73" s="352" t="s">
        <v>404</v>
      </c>
    </row>
    <row r="74" spans="1:14" ht="18.75">
      <c r="A74" s="344"/>
      <c r="B74" s="578" t="s">
        <v>387</v>
      </c>
      <c r="C74" s="579"/>
      <c r="D74" s="579"/>
      <c r="E74" s="579"/>
      <c r="F74" s="579"/>
      <c r="G74" s="579"/>
      <c r="H74" s="579"/>
      <c r="I74" s="579"/>
      <c r="J74" s="580"/>
      <c r="K74" s="370"/>
      <c r="L74" s="352" t="s">
        <v>405</v>
      </c>
    </row>
    <row r="75" spans="1:14" ht="18.75">
      <c r="A75" s="344">
        <v>24</v>
      </c>
      <c r="B75" s="581" t="s">
        <v>388</v>
      </c>
      <c r="C75" s="582"/>
      <c r="D75" s="582"/>
      <c r="E75" s="582"/>
      <c r="F75" s="582"/>
      <c r="G75" s="582"/>
      <c r="H75" s="582"/>
      <c r="I75" s="582"/>
      <c r="J75" s="583"/>
      <c r="K75" s="370">
        <v>200000</v>
      </c>
      <c r="L75" s="352" t="s">
        <v>404</v>
      </c>
    </row>
    <row r="76" spans="1:14" ht="18.75">
      <c r="A76" s="344"/>
      <c r="B76" s="578" t="s">
        <v>389</v>
      </c>
      <c r="C76" s="579"/>
      <c r="D76" s="579"/>
      <c r="E76" s="579"/>
      <c r="F76" s="579"/>
      <c r="G76" s="579"/>
      <c r="H76" s="579"/>
      <c r="I76" s="579"/>
      <c r="J76" s="580"/>
      <c r="K76" s="370"/>
      <c r="L76" s="352" t="s">
        <v>405</v>
      </c>
    </row>
    <row r="77" spans="1:14" ht="18.75">
      <c r="A77" s="344">
        <v>25</v>
      </c>
      <c r="B77" s="584" t="s">
        <v>381</v>
      </c>
      <c r="C77" s="584"/>
      <c r="D77" s="584"/>
      <c r="E77" s="584"/>
      <c r="F77" s="584"/>
      <c r="G77" s="584"/>
      <c r="H77" s="584"/>
      <c r="I77" s="584"/>
      <c r="J77" s="584"/>
      <c r="K77" s="370"/>
      <c r="L77" s="345"/>
    </row>
    <row r="78" spans="1:14" ht="19.5" thickBot="1">
      <c r="A78" s="346"/>
      <c r="B78" s="585" t="s">
        <v>396</v>
      </c>
      <c r="C78" s="585"/>
      <c r="D78" s="585"/>
      <c r="E78" s="585"/>
      <c r="F78" s="585"/>
      <c r="G78" s="585"/>
      <c r="H78" s="585"/>
      <c r="I78" s="585"/>
      <c r="J78" s="585"/>
      <c r="K78" s="371">
        <v>363000</v>
      </c>
      <c r="L78" s="352" t="s">
        <v>404</v>
      </c>
    </row>
    <row r="79" spans="1:14" ht="19.5" thickBot="1">
      <c r="A79" s="381"/>
      <c r="B79" s="577"/>
      <c r="C79" s="577"/>
      <c r="D79" s="577"/>
      <c r="E79" s="577"/>
      <c r="F79" s="577"/>
      <c r="G79" s="577"/>
      <c r="H79" s="577"/>
      <c r="I79" s="577"/>
      <c r="J79" s="577"/>
      <c r="K79" s="369"/>
      <c r="L79" s="366" t="s">
        <v>405</v>
      </c>
    </row>
    <row r="80" spans="1:14" ht="19.5" thickBot="1">
      <c r="A80" s="381"/>
      <c r="B80" s="363"/>
      <c r="C80" s="364"/>
      <c r="D80" s="364"/>
      <c r="E80" s="364"/>
      <c r="F80" s="364"/>
      <c r="G80" s="364"/>
      <c r="H80" s="364"/>
      <c r="I80" s="364"/>
      <c r="J80" s="365"/>
      <c r="K80" s="373"/>
      <c r="L80" s="347"/>
    </row>
    <row r="81" spans="1:12" ht="21" thickBot="1">
      <c r="A81" s="340" t="s">
        <v>42</v>
      </c>
      <c r="B81" s="589" t="s">
        <v>341</v>
      </c>
      <c r="C81" s="590"/>
      <c r="D81" s="590"/>
      <c r="E81" s="590"/>
      <c r="F81" s="590"/>
      <c r="G81" s="590"/>
      <c r="H81" s="590"/>
      <c r="I81" s="590"/>
      <c r="J81" s="591"/>
      <c r="K81" s="359" t="s">
        <v>28</v>
      </c>
      <c r="L81" s="341" t="s">
        <v>19</v>
      </c>
    </row>
    <row r="82" spans="1:12" ht="18.75">
      <c r="A82" s="342">
        <v>26</v>
      </c>
      <c r="B82" s="592" t="s">
        <v>362</v>
      </c>
      <c r="C82" s="592"/>
      <c r="D82" s="592"/>
      <c r="E82" s="592"/>
      <c r="F82" s="592"/>
      <c r="G82" s="592"/>
      <c r="H82" s="592"/>
      <c r="I82" s="592"/>
      <c r="J82" s="592"/>
      <c r="K82" s="368">
        <v>478000</v>
      </c>
      <c r="L82" s="352" t="s">
        <v>404</v>
      </c>
    </row>
    <row r="83" spans="1:12" ht="18.75">
      <c r="A83" s="344"/>
      <c r="B83" s="577" t="s">
        <v>340</v>
      </c>
      <c r="C83" s="577"/>
      <c r="D83" s="577"/>
      <c r="E83" s="577"/>
      <c r="F83" s="577"/>
      <c r="G83" s="577"/>
      <c r="H83" s="577"/>
      <c r="I83" s="577"/>
      <c r="J83" s="577"/>
      <c r="K83" s="370"/>
      <c r="L83" s="366" t="s">
        <v>405</v>
      </c>
    </row>
    <row r="84" spans="1:12" ht="18.75">
      <c r="A84" s="344"/>
      <c r="B84" s="577" t="s">
        <v>332</v>
      </c>
      <c r="C84" s="577"/>
      <c r="D84" s="577"/>
      <c r="E84" s="577"/>
      <c r="F84" s="577"/>
      <c r="G84" s="577"/>
      <c r="H84" s="577"/>
      <c r="I84" s="577"/>
      <c r="J84" s="577"/>
      <c r="K84" s="370"/>
      <c r="L84" s="345"/>
    </row>
    <row r="85" spans="1:12" ht="18.75">
      <c r="A85" s="344">
        <v>27</v>
      </c>
      <c r="B85" s="584" t="s">
        <v>363</v>
      </c>
      <c r="C85" s="584"/>
      <c r="D85" s="584"/>
      <c r="E85" s="584"/>
      <c r="F85" s="584"/>
      <c r="G85" s="584"/>
      <c r="H85" s="584"/>
      <c r="I85" s="584"/>
      <c r="J85" s="584"/>
      <c r="K85" s="370">
        <v>478000</v>
      </c>
      <c r="L85" s="352" t="s">
        <v>404</v>
      </c>
    </row>
    <row r="86" spans="1:12" ht="18.75">
      <c r="A86" s="344"/>
      <c r="B86" s="577" t="s">
        <v>358</v>
      </c>
      <c r="C86" s="577"/>
      <c r="D86" s="577"/>
      <c r="E86" s="577"/>
      <c r="F86" s="577"/>
      <c r="G86" s="577"/>
      <c r="H86" s="577"/>
      <c r="I86" s="577"/>
      <c r="J86" s="577"/>
      <c r="K86" s="370"/>
      <c r="L86" s="366" t="s">
        <v>405</v>
      </c>
    </row>
    <row r="87" spans="1:12" ht="18.75">
      <c r="A87" s="344"/>
      <c r="B87" s="577" t="s">
        <v>332</v>
      </c>
      <c r="C87" s="577"/>
      <c r="D87" s="577"/>
      <c r="E87" s="577"/>
      <c r="F87" s="577"/>
      <c r="G87" s="577"/>
      <c r="H87" s="577"/>
      <c r="I87" s="577"/>
      <c r="J87" s="577"/>
      <c r="K87" s="370"/>
      <c r="L87" s="345"/>
    </row>
    <row r="88" spans="1:12" ht="18.75">
      <c r="A88" s="344">
        <v>28</v>
      </c>
      <c r="B88" s="584" t="s">
        <v>366</v>
      </c>
      <c r="C88" s="584"/>
      <c r="D88" s="584"/>
      <c r="E88" s="584"/>
      <c r="F88" s="584"/>
      <c r="G88" s="584"/>
      <c r="H88" s="584"/>
      <c r="I88" s="584"/>
      <c r="J88" s="584"/>
      <c r="K88" s="370">
        <v>473000</v>
      </c>
      <c r="L88" s="352" t="s">
        <v>404</v>
      </c>
    </row>
    <row r="89" spans="1:12" ht="18.75">
      <c r="A89" s="344"/>
      <c r="B89" s="577" t="s">
        <v>365</v>
      </c>
      <c r="C89" s="577"/>
      <c r="D89" s="577"/>
      <c r="E89" s="577"/>
      <c r="F89" s="577"/>
      <c r="G89" s="577"/>
      <c r="H89" s="577"/>
      <c r="I89" s="577"/>
      <c r="J89" s="577"/>
      <c r="K89" s="370"/>
      <c r="L89" s="366" t="s">
        <v>405</v>
      </c>
    </row>
    <row r="90" spans="1:12" ht="18.75">
      <c r="A90" s="344"/>
      <c r="B90" s="577" t="s">
        <v>364</v>
      </c>
      <c r="C90" s="577"/>
      <c r="D90" s="577"/>
      <c r="E90" s="577"/>
      <c r="F90" s="577"/>
      <c r="G90" s="577"/>
      <c r="H90" s="577"/>
      <c r="I90" s="577"/>
      <c r="J90" s="577"/>
      <c r="K90" s="370"/>
      <c r="L90" s="345"/>
    </row>
    <row r="91" spans="1:12" ht="18.75">
      <c r="A91" s="344">
        <v>29</v>
      </c>
      <c r="B91" s="581" t="s">
        <v>367</v>
      </c>
      <c r="C91" s="582"/>
      <c r="D91" s="582"/>
      <c r="E91" s="582"/>
      <c r="F91" s="582"/>
      <c r="G91" s="582"/>
      <c r="H91" s="582"/>
      <c r="I91" s="582"/>
      <c r="J91" s="583"/>
      <c r="K91" s="370">
        <v>236000</v>
      </c>
      <c r="L91" s="352" t="s">
        <v>404</v>
      </c>
    </row>
    <row r="92" spans="1:12" ht="18.75">
      <c r="A92" s="344"/>
      <c r="B92" s="578" t="s">
        <v>392</v>
      </c>
      <c r="C92" s="579"/>
      <c r="D92" s="579"/>
      <c r="E92" s="579"/>
      <c r="F92" s="579"/>
      <c r="G92" s="579"/>
      <c r="H92" s="579"/>
      <c r="I92" s="579"/>
      <c r="J92" s="580"/>
      <c r="K92" s="370"/>
      <c r="L92" s="366" t="s">
        <v>405</v>
      </c>
    </row>
    <row r="93" spans="1:12" ht="18.75">
      <c r="A93" s="344"/>
      <c r="B93" s="578" t="s">
        <v>393</v>
      </c>
      <c r="C93" s="579"/>
      <c r="D93" s="579"/>
      <c r="E93" s="579"/>
      <c r="F93" s="579"/>
      <c r="G93" s="579"/>
      <c r="H93" s="579"/>
      <c r="I93" s="579"/>
      <c r="J93" s="580"/>
      <c r="K93" s="370"/>
      <c r="L93" s="345"/>
    </row>
    <row r="94" spans="1:12" ht="18.75">
      <c r="A94" s="344">
        <v>30</v>
      </c>
      <c r="B94" s="581" t="s">
        <v>370</v>
      </c>
      <c r="C94" s="582"/>
      <c r="D94" s="582"/>
      <c r="E94" s="582"/>
      <c r="F94" s="582"/>
      <c r="G94" s="582"/>
      <c r="H94" s="582"/>
      <c r="I94" s="582"/>
      <c r="J94" s="583"/>
      <c r="K94" s="370">
        <v>142000</v>
      </c>
      <c r="L94" s="352" t="s">
        <v>404</v>
      </c>
    </row>
    <row r="95" spans="1:12" ht="18.75">
      <c r="A95" s="344"/>
      <c r="B95" s="578" t="s">
        <v>399</v>
      </c>
      <c r="C95" s="579"/>
      <c r="D95" s="579"/>
      <c r="E95" s="579"/>
      <c r="F95" s="579"/>
      <c r="G95" s="579"/>
      <c r="H95" s="579"/>
      <c r="I95" s="579"/>
      <c r="J95" s="580"/>
      <c r="K95" s="370"/>
      <c r="L95" s="366" t="s">
        <v>405</v>
      </c>
    </row>
    <row r="96" spans="1:12" ht="18.75">
      <c r="A96" s="344"/>
      <c r="B96" s="578" t="s">
        <v>368</v>
      </c>
      <c r="C96" s="579"/>
      <c r="D96" s="579"/>
      <c r="E96" s="579"/>
      <c r="F96" s="579"/>
      <c r="G96" s="579"/>
      <c r="H96" s="579"/>
      <c r="I96" s="579"/>
      <c r="J96" s="580"/>
      <c r="K96" s="370"/>
      <c r="L96" s="345"/>
    </row>
    <row r="97" spans="1:15" ht="18.75">
      <c r="A97" s="344">
        <v>31</v>
      </c>
      <c r="B97" s="581" t="s">
        <v>379</v>
      </c>
      <c r="C97" s="582"/>
      <c r="D97" s="582"/>
      <c r="E97" s="582"/>
      <c r="F97" s="582"/>
      <c r="G97" s="582"/>
      <c r="H97" s="582"/>
      <c r="I97" s="582"/>
      <c r="J97" s="583"/>
      <c r="K97" s="370">
        <v>498000</v>
      </c>
      <c r="L97" s="352" t="s">
        <v>404</v>
      </c>
    </row>
    <row r="98" spans="1:15" ht="18.75">
      <c r="A98" s="344"/>
      <c r="B98" s="578" t="s">
        <v>327</v>
      </c>
      <c r="C98" s="579"/>
      <c r="D98" s="579"/>
      <c r="E98" s="579"/>
      <c r="F98" s="579"/>
      <c r="G98" s="579"/>
      <c r="H98" s="579"/>
      <c r="I98" s="579"/>
      <c r="J98" s="580"/>
      <c r="K98" s="370"/>
      <c r="L98" s="366" t="s">
        <v>405</v>
      </c>
    </row>
    <row r="99" spans="1:15" ht="18.75">
      <c r="A99" s="344"/>
      <c r="B99" s="578" t="s">
        <v>326</v>
      </c>
      <c r="C99" s="579"/>
      <c r="D99" s="579"/>
      <c r="E99" s="579"/>
      <c r="F99" s="579"/>
      <c r="G99" s="579"/>
      <c r="H99" s="579"/>
      <c r="I99" s="579"/>
      <c r="J99" s="580"/>
      <c r="K99" s="370"/>
      <c r="L99" s="345"/>
    </row>
    <row r="100" spans="1:15" ht="18.75">
      <c r="A100" s="344">
        <v>32</v>
      </c>
      <c r="B100" s="581" t="s">
        <v>369</v>
      </c>
      <c r="C100" s="579"/>
      <c r="D100" s="579"/>
      <c r="E100" s="579"/>
      <c r="F100" s="579"/>
      <c r="G100" s="579"/>
      <c r="H100" s="579"/>
      <c r="I100" s="579"/>
      <c r="J100" s="580"/>
      <c r="K100" s="370">
        <v>150000</v>
      </c>
      <c r="L100" s="352" t="s">
        <v>404</v>
      </c>
      <c r="O100" s="339" t="s">
        <v>371</v>
      </c>
    </row>
    <row r="101" spans="1:15" ht="18.75">
      <c r="A101" s="344"/>
      <c r="B101" s="578"/>
      <c r="C101" s="579"/>
      <c r="D101" s="579"/>
      <c r="E101" s="579"/>
      <c r="F101" s="579"/>
      <c r="G101" s="579"/>
      <c r="H101" s="579"/>
      <c r="I101" s="579"/>
      <c r="J101" s="580"/>
      <c r="K101" s="370"/>
      <c r="L101" s="366" t="s">
        <v>405</v>
      </c>
    </row>
    <row r="102" spans="1:15" ht="18.75">
      <c r="A102" s="344">
        <v>33</v>
      </c>
      <c r="B102" s="581" t="s">
        <v>394</v>
      </c>
      <c r="C102" s="582"/>
      <c r="D102" s="582"/>
      <c r="E102" s="582"/>
      <c r="F102" s="582"/>
      <c r="G102" s="582"/>
      <c r="H102" s="582"/>
      <c r="I102" s="582"/>
      <c r="J102" s="583"/>
      <c r="K102" s="370">
        <v>169000</v>
      </c>
      <c r="L102" s="352" t="s">
        <v>404</v>
      </c>
    </row>
    <row r="103" spans="1:15" ht="18.75">
      <c r="A103" s="344"/>
      <c r="B103" s="577" t="s">
        <v>398</v>
      </c>
      <c r="C103" s="577"/>
      <c r="D103" s="577"/>
      <c r="E103" s="577"/>
      <c r="F103" s="577"/>
      <c r="G103" s="577"/>
      <c r="H103" s="577"/>
      <c r="I103" s="577"/>
      <c r="J103" s="577"/>
      <c r="K103" s="370"/>
      <c r="L103" s="366" t="s">
        <v>405</v>
      </c>
    </row>
    <row r="104" spans="1:15" ht="18.75">
      <c r="A104" s="346"/>
      <c r="B104" s="585" t="s">
        <v>397</v>
      </c>
      <c r="C104" s="585"/>
      <c r="D104" s="585"/>
      <c r="E104" s="585"/>
      <c r="F104" s="585"/>
      <c r="G104" s="585"/>
      <c r="H104" s="585"/>
      <c r="I104" s="585"/>
      <c r="J104" s="585"/>
      <c r="K104" s="371"/>
      <c r="L104" s="347"/>
    </row>
    <row r="105" spans="1:15" ht="18.75">
      <c r="A105" s="387">
        <v>34</v>
      </c>
      <c r="B105" s="584" t="s">
        <v>410</v>
      </c>
      <c r="C105" s="584"/>
      <c r="D105" s="584"/>
      <c r="E105" s="584"/>
      <c r="F105" s="584"/>
      <c r="G105" s="584"/>
      <c r="H105" s="584"/>
      <c r="I105" s="584"/>
      <c r="J105" s="584"/>
      <c r="K105" s="612">
        <v>484000</v>
      </c>
      <c r="L105" s="352" t="s">
        <v>404</v>
      </c>
    </row>
    <row r="106" spans="1:15" ht="18.75">
      <c r="A106" s="387"/>
      <c r="B106" s="345" t="s">
        <v>411</v>
      </c>
      <c r="C106" s="345"/>
      <c r="D106" s="345"/>
      <c r="E106" s="345"/>
      <c r="F106" s="345"/>
      <c r="G106" s="388"/>
      <c r="H106" s="390"/>
      <c r="I106" s="389"/>
      <c r="J106" s="348"/>
      <c r="K106" s="360"/>
      <c r="L106" s="352" t="s">
        <v>413</v>
      </c>
    </row>
    <row r="107" spans="1:15" ht="18.75">
      <c r="A107" s="387">
        <v>35</v>
      </c>
      <c r="B107" s="391" t="s">
        <v>412</v>
      </c>
      <c r="C107" s="391"/>
      <c r="D107" s="391"/>
      <c r="E107" s="392"/>
      <c r="F107" s="393"/>
      <c r="G107" s="393"/>
      <c r="H107" s="393"/>
      <c r="I107" s="394"/>
      <c r="J107" s="348"/>
      <c r="K107" s="360">
        <v>477000</v>
      </c>
      <c r="L107" s="352" t="s">
        <v>404</v>
      </c>
    </row>
    <row r="108" spans="1:15" ht="18.75">
      <c r="A108" s="387"/>
      <c r="B108" s="388" t="s">
        <v>399</v>
      </c>
      <c r="C108" s="390"/>
      <c r="D108" s="390"/>
      <c r="E108" s="390"/>
      <c r="F108" s="390"/>
      <c r="G108" s="390"/>
      <c r="H108" s="390"/>
      <c r="I108" s="389"/>
      <c r="J108" s="348"/>
      <c r="K108" s="360"/>
      <c r="L108" s="352" t="s">
        <v>413</v>
      </c>
    </row>
    <row r="109" spans="1:15" ht="18.75">
      <c r="A109" s="382"/>
      <c r="B109" s="348"/>
      <c r="C109" s="348"/>
      <c r="D109" s="348"/>
      <c r="E109" s="348"/>
      <c r="F109" s="348"/>
      <c r="G109" s="348"/>
      <c r="H109" s="348"/>
      <c r="I109" s="348"/>
      <c r="J109" s="348"/>
      <c r="K109" s="377"/>
      <c r="L109" s="378"/>
    </row>
    <row r="110" spans="1:15" ht="18.75">
      <c r="A110" s="382"/>
      <c r="B110" s="348"/>
      <c r="C110" s="348"/>
      <c r="D110" s="348"/>
      <c r="E110" s="348"/>
      <c r="F110" s="348"/>
      <c r="G110" s="348"/>
      <c r="H110" s="348"/>
      <c r="I110" s="348"/>
      <c r="J110" s="348"/>
      <c r="K110" s="377"/>
      <c r="L110" s="378"/>
    </row>
    <row r="111" spans="1:15" ht="18.75">
      <c r="A111" s="382"/>
      <c r="B111" s="348"/>
      <c r="C111" s="348"/>
      <c r="D111" s="348"/>
      <c r="E111" s="348"/>
      <c r="F111" s="348"/>
      <c r="G111" s="348"/>
      <c r="H111" s="348"/>
      <c r="I111" s="348"/>
      <c r="J111" s="348"/>
      <c r="K111" s="377"/>
      <c r="L111" s="378"/>
    </row>
    <row r="112" spans="1:15" ht="18.75">
      <c r="A112" s="382"/>
      <c r="B112" s="348"/>
      <c r="C112" s="348"/>
      <c r="D112" s="348"/>
      <c r="E112" s="348"/>
      <c r="F112" s="348"/>
      <c r="G112" s="348"/>
      <c r="H112" s="348"/>
      <c r="I112" s="348"/>
      <c r="J112" s="348"/>
      <c r="K112" s="377"/>
      <c r="L112" s="378"/>
    </row>
    <row r="113" spans="1:12" ht="18.75">
      <c r="A113" s="382"/>
      <c r="B113" s="348"/>
      <c r="C113" s="348"/>
      <c r="D113" s="348"/>
      <c r="E113" s="348"/>
      <c r="F113" s="348"/>
      <c r="G113" s="348"/>
      <c r="H113" s="348"/>
      <c r="I113" s="348"/>
      <c r="J113" s="348"/>
      <c r="K113" s="377"/>
      <c r="L113" s="378"/>
    </row>
    <row r="114" spans="1:12" ht="18.75">
      <c r="A114" s="382"/>
      <c r="B114" s="348"/>
      <c r="C114" s="348"/>
      <c r="D114" s="348"/>
      <c r="E114" s="348"/>
      <c r="F114" s="348"/>
      <c r="G114" s="348"/>
      <c r="H114" s="348"/>
      <c r="I114" s="348"/>
      <c r="J114" s="348"/>
      <c r="K114" s="377"/>
      <c r="L114" s="378"/>
    </row>
    <row r="115" spans="1:12" ht="18.75">
      <c r="A115" s="382"/>
      <c r="B115" s="348"/>
      <c r="C115" s="348"/>
      <c r="D115" s="348"/>
      <c r="E115" s="348"/>
      <c r="F115" s="348"/>
      <c r="G115" s="348"/>
      <c r="H115" s="348"/>
      <c r="I115" s="348"/>
      <c r="J115" s="348"/>
      <c r="K115" s="377"/>
      <c r="L115" s="378"/>
    </row>
    <row r="116" spans="1:12" ht="18.75">
      <c r="A116" s="382"/>
      <c r="B116" s="348"/>
      <c r="C116" s="348"/>
      <c r="D116" s="348"/>
      <c r="E116" s="348"/>
      <c r="F116" s="348"/>
      <c r="G116" s="348"/>
      <c r="H116" s="348"/>
      <c r="I116" s="348"/>
      <c r="J116" s="348"/>
      <c r="K116" s="377"/>
      <c r="L116" s="378"/>
    </row>
    <row r="117" spans="1:12" ht="18.75">
      <c r="A117" s="382"/>
      <c r="B117" s="348"/>
      <c r="C117" s="348"/>
      <c r="D117" s="348"/>
      <c r="E117" s="348"/>
      <c r="F117" s="348"/>
      <c r="G117" s="348"/>
      <c r="H117" s="348"/>
      <c r="I117" s="348"/>
      <c r="J117" s="348"/>
      <c r="K117" s="377"/>
      <c r="L117" s="378"/>
    </row>
    <row r="118" spans="1:12" ht="18.75">
      <c r="A118" s="382"/>
      <c r="B118" s="348"/>
      <c r="C118" s="348"/>
      <c r="D118" s="348"/>
      <c r="E118" s="348"/>
      <c r="F118" s="348"/>
      <c r="G118" s="348"/>
      <c r="H118" s="348"/>
      <c r="I118" s="348"/>
      <c r="J118" s="348"/>
      <c r="K118" s="377"/>
      <c r="L118" s="378"/>
    </row>
    <row r="119" spans="1:12" ht="18.75">
      <c r="A119" s="382"/>
      <c r="B119" s="348"/>
      <c r="C119" s="348"/>
      <c r="D119" s="348"/>
      <c r="E119" s="348"/>
      <c r="F119" s="348"/>
      <c r="G119" s="348"/>
      <c r="H119" s="348"/>
      <c r="I119" s="348"/>
      <c r="J119" s="348"/>
      <c r="K119" s="377"/>
      <c r="L119" s="378"/>
    </row>
    <row r="120" spans="1:12" ht="18.75">
      <c r="A120" s="382"/>
      <c r="B120" s="348"/>
      <c r="C120" s="348"/>
      <c r="D120" s="348"/>
      <c r="E120" s="348"/>
      <c r="F120" s="348"/>
      <c r="G120" s="348"/>
      <c r="H120" s="348"/>
      <c r="I120" s="348"/>
      <c r="J120" s="348"/>
      <c r="K120" s="377"/>
      <c r="L120" s="378"/>
    </row>
    <row r="121" spans="1:12" ht="18.75">
      <c r="A121" s="382"/>
      <c r="B121" s="348"/>
      <c r="C121" s="348"/>
      <c r="D121" s="348"/>
      <c r="E121" s="348"/>
      <c r="F121" s="348"/>
      <c r="G121" s="348"/>
      <c r="H121" s="348"/>
      <c r="I121" s="348"/>
      <c r="J121" s="348"/>
      <c r="K121" s="377"/>
      <c r="L121" s="378"/>
    </row>
    <row r="122" spans="1:12" ht="18.75">
      <c r="A122" s="382"/>
      <c r="B122" s="348"/>
      <c r="C122" s="348"/>
      <c r="D122" s="348"/>
      <c r="E122" s="348"/>
      <c r="F122" s="348"/>
      <c r="G122" s="348"/>
      <c r="H122" s="348"/>
      <c r="I122" s="348"/>
      <c r="J122" s="348"/>
      <c r="K122" s="377"/>
      <c r="L122" s="378"/>
    </row>
    <row r="123" spans="1:12" ht="18.75">
      <c r="A123" s="382"/>
      <c r="B123" s="348"/>
      <c r="C123" s="348"/>
      <c r="D123" s="348"/>
      <c r="E123" s="348"/>
      <c r="F123" s="348"/>
      <c r="G123" s="348"/>
      <c r="H123" s="348"/>
      <c r="I123" s="348"/>
      <c r="J123" s="348"/>
      <c r="K123" s="377"/>
      <c r="L123" s="378"/>
    </row>
    <row r="124" spans="1:12" ht="18.75">
      <c r="A124" s="382"/>
      <c r="B124" s="348"/>
      <c r="C124" s="348"/>
      <c r="D124" s="348"/>
      <c r="E124" s="348"/>
      <c r="F124" s="348"/>
      <c r="G124" s="348"/>
      <c r="H124" s="348"/>
      <c r="I124" s="348"/>
      <c r="J124" s="348"/>
      <c r="K124" s="377"/>
      <c r="L124" s="378"/>
    </row>
    <row r="125" spans="1:12" ht="18.75">
      <c r="A125" s="382"/>
      <c r="B125" s="348"/>
      <c r="C125" s="348"/>
      <c r="D125" s="348"/>
      <c r="E125" s="348"/>
      <c r="F125" s="348"/>
      <c r="G125" s="348"/>
      <c r="H125" s="348"/>
      <c r="I125" s="348"/>
      <c r="J125" s="348"/>
      <c r="K125" s="377"/>
      <c r="L125" s="378"/>
    </row>
    <row r="126" spans="1:12" ht="18.75">
      <c r="A126" s="382"/>
      <c r="B126" s="348"/>
      <c r="C126" s="348"/>
      <c r="D126" s="348"/>
      <c r="E126" s="348"/>
      <c r="F126" s="348"/>
      <c r="G126" s="348"/>
      <c r="H126" s="348"/>
      <c r="I126" s="348"/>
      <c r="J126" s="348"/>
      <c r="K126" s="377"/>
      <c r="L126" s="378"/>
    </row>
    <row r="127" spans="1:12" ht="18.75">
      <c r="A127" s="382"/>
      <c r="B127" s="348"/>
      <c r="C127" s="348"/>
      <c r="D127" s="348"/>
      <c r="E127" s="348"/>
      <c r="F127" s="348"/>
      <c r="G127" s="348"/>
      <c r="H127" s="348"/>
      <c r="I127" s="348"/>
      <c r="J127" s="348"/>
      <c r="K127" s="377"/>
      <c r="L127" s="378"/>
    </row>
    <row r="128" spans="1:12" ht="18.75">
      <c r="A128" s="382"/>
      <c r="B128" s="348"/>
      <c r="C128" s="348"/>
      <c r="D128" s="348"/>
      <c r="E128" s="348"/>
      <c r="F128" s="348"/>
      <c r="G128" s="348"/>
      <c r="H128" s="348"/>
      <c r="I128" s="348"/>
      <c r="J128" s="348"/>
      <c r="K128" s="377"/>
      <c r="L128" s="378"/>
    </row>
    <row r="129" spans="1:12" ht="18.75">
      <c r="A129" s="382"/>
      <c r="B129" s="348"/>
      <c r="C129" s="348"/>
      <c r="D129" s="348"/>
      <c r="E129" s="348"/>
      <c r="F129" s="348"/>
      <c r="G129" s="348"/>
      <c r="H129" s="348"/>
      <c r="I129" s="348"/>
      <c r="J129" s="348"/>
      <c r="K129" s="377"/>
      <c r="L129" s="378"/>
    </row>
    <row r="130" spans="1:12" ht="18.75">
      <c r="A130" s="382"/>
      <c r="B130" s="348"/>
      <c r="C130" s="348"/>
      <c r="D130" s="348"/>
      <c r="E130" s="348"/>
      <c r="F130" s="348"/>
      <c r="G130" s="348"/>
      <c r="H130" s="348"/>
      <c r="I130" s="348"/>
      <c r="J130" s="348"/>
      <c r="K130" s="377"/>
      <c r="L130" s="378"/>
    </row>
    <row r="131" spans="1:12" ht="18.75">
      <c r="A131" s="382"/>
      <c r="B131" s="348"/>
      <c r="C131" s="348"/>
      <c r="D131" s="348"/>
      <c r="E131" s="348"/>
      <c r="F131" s="348"/>
      <c r="G131" s="348"/>
      <c r="H131" s="348"/>
      <c r="I131" s="348"/>
      <c r="J131" s="348"/>
      <c r="K131" s="377"/>
      <c r="L131" s="378"/>
    </row>
    <row r="132" spans="1:12" ht="18.75">
      <c r="A132" s="382"/>
      <c r="B132" s="348"/>
      <c r="C132" s="348"/>
      <c r="D132" s="348"/>
      <c r="E132" s="348"/>
      <c r="F132" s="348"/>
      <c r="G132" s="348"/>
      <c r="H132" s="348"/>
      <c r="I132" s="348"/>
      <c r="J132" s="348"/>
      <c r="K132" s="377"/>
      <c r="L132" s="378"/>
    </row>
    <row r="133" spans="1:12" ht="18.75">
      <c r="A133" s="382"/>
      <c r="B133" s="348"/>
      <c r="C133" s="348"/>
      <c r="D133" s="348"/>
      <c r="E133" s="348"/>
      <c r="F133" s="348"/>
      <c r="G133" s="348"/>
      <c r="H133" s="348"/>
      <c r="I133" s="348"/>
      <c r="J133" s="348"/>
      <c r="K133" s="377"/>
      <c r="L133" s="378"/>
    </row>
    <row r="134" spans="1:12" ht="18.75">
      <c r="A134" s="382"/>
      <c r="B134" s="348"/>
      <c r="C134" s="348"/>
      <c r="D134" s="348"/>
      <c r="E134" s="348"/>
      <c r="F134" s="348"/>
      <c r="G134" s="348"/>
      <c r="H134" s="348"/>
      <c r="I134" s="348"/>
      <c r="J134" s="348"/>
      <c r="K134" s="377"/>
      <c r="L134" s="378"/>
    </row>
    <row r="135" spans="1:12" ht="18.75">
      <c r="A135" s="382"/>
      <c r="B135" s="348"/>
      <c r="C135" s="348"/>
      <c r="D135" s="348"/>
      <c r="E135" s="348"/>
      <c r="F135" s="348"/>
      <c r="G135" s="348"/>
      <c r="H135" s="348"/>
      <c r="I135" s="348"/>
      <c r="J135" s="348"/>
      <c r="K135" s="377"/>
      <c r="L135" s="378"/>
    </row>
    <row r="136" spans="1:12" ht="18.75">
      <c r="A136" s="382"/>
      <c r="B136" s="348"/>
      <c r="C136" s="348"/>
      <c r="D136" s="348"/>
      <c r="E136" s="348"/>
      <c r="F136" s="348"/>
      <c r="G136" s="348"/>
      <c r="H136" s="348"/>
      <c r="I136" s="348"/>
      <c r="J136" s="348"/>
      <c r="K136" s="377"/>
      <c r="L136" s="378"/>
    </row>
    <row r="137" spans="1:12" ht="18.75">
      <c r="A137" s="382"/>
      <c r="B137" s="348"/>
      <c r="C137" s="348"/>
      <c r="D137" s="348"/>
      <c r="E137" s="348"/>
      <c r="F137" s="348"/>
      <c r="G137" s="348"/>
      <c r="H137" s="348"/>
      <c r="I137" s="348"/>
      <c r="J137" s="348"/>
      <c r="K137" s="377"/>
      <c r="L137" s="378"/>
    </row>
    <row r="138" spans="1:12" ht="18.75">
      <c r="A138" s="382"/>
      <c r="B138" s="348"/>
      <c r="C138" s="348"/>
      <c r="D138" s="348"/>
      <c r="E138" s="348"/>
      <c r="F138" s="348"/>
      <c r="G138" s="348"/>
      <c r="H138" s="348"/>
      <c r="I138" s="348"/>
      <c r="J138" s="348"/>
      <c r="K138" s="377"/>
      <c r="L138" s="378"/>
    </row>
    <row r="139" spans="1:12" ht="18.75">
      <c r="A139" s="382"/>
      <c r="B139" s="348"/>
      <c r="C139" s="348"/>
      <c r="D139" s="348"/>
      <c r="E139" s="348"/>
      <c r="F139" s="348"/>
      <c r="G139" s="348"/>
      <c r="H139" s="348"/>
      <c r="I139" s="348"/>
      <c r="J139" s="348"/>
      <c r="K139" s="377"/>
      <c r="L139" s="378"/>
    </row>
    <row r="140" spans="1:12" ht="18.75">
      <c r="A140" s="382"/>
      <c r="B140" s="348"/>
      <c r="C140" s="348"/>
      <c r="D140" s="348"/>
      <c r="E140" s="348"/>
      <c r="F140" s="348"/>
      <c r="G140" s="348"/>
      <c r="H140" s="348"/>
      <c r="I140" s="348"/>
      <c r="J140" s="348"/>
      <c r="K140" s="377"/>
      <c r="L140" s="378"/>
    </row>
    <row r="141" spans="1:12" ht="18.75">
      <c r="A141" s="382"/>
      <c r="B141" s="348"/>
      <c r="C141" s="348"/>
      <c r="D141" s="348"/>
      <c r="E141" s="348"/>
      <c r="F141" s="348"/>
      <c r="G141" s="348"/>
      <c r="H141" s="348"/>
      <c r="I141" s="348"/>
      <c r="J141" s="348"/>
      <c r="K141" s="377"/>
      <c r="L141" s="378"/>
    </row>
    <row r="142" spans="1:12" ht="18.75">
      <c r="A142" s="382"/>
      <c r="B142" s="348"/>
      <c r="C142" s="348"/>
      <c r="D142" s="348"/>
      <c r="E142" s="348"/>
      <c r="F142" s="348"/>
      <c r="G142" s="348"/>
      <c r="H142" s="348"/>
      <c r="I142" s="348"/>
      <c r="J142" s="348"/>
      <c r="K142" s="377"/>
      <c r="L142" s="378"/>
    </row>
    <row r="143" spans="1:12" ht="18.75">
      <c r="A143" s="382"/>
      <c r="B143" s="348"/>
      <c r="C143" s="348"/>
      <c r="D143" s="348"/>
      <c r="E143" s="348"/>
      <c r="F143" s="348"/>
      <c r="G143" s="348"/>
      <c r="H143" s="348"/>
      <c r="I143" s="348"/>
      <c r="J143" s="348"/>
      <c r="K143" s="377"/>
      <c r="L143" s="378"/>
    </row>
    <row r="144" spans="1:12" ht="18.75">
      <c r="A144" s="382"/>
      <c r="B144" s="348"/>
      <c r="C144" s="348"/>
      <c r="D144" s="348"/>
      <c r="E144" s="348"/>
      <c r="F144" s="348"/>
      <c r="G144" s="348"/>
      <c r="H144" s="348"/>
      <c r="I144" s="348"/>
      <c r="J144" s="348"/>
      <c r="K144" s="377"/>
      <c r="L144" s="378"/>
    </row>
    <row r="145" spans="1:12" ht="18.75">
      <c r="A145" s="382"/>
      <c r="B145" s="348"/>
      <c r="C145" s="348"/>
      <c r="D145" s="348"/>
      <c r="E145" s="348"/>
      <c r="F145" s="348"/>
      <c r="G145" s="348"/>
      <c r="H145" s="348"/>
      <c r="I145" s="348"/>
      <c r="J145" s="348"/>
      <c r="K145" s="377"/>
      <c r="L145" s="378"/>
    </row>
    <row r="146" spans="1:12" ht="18.75">
      <c r="A146" s="382"/>
      <c r="B146" s="348"/>
      <c r="C146" s="348"/>
      <c r="D146" s="348"/>
      <c r="E146" s="348"/>
      <c r="F146" s="348"/>
      <c r="G146" s="348"/>
      <c r="H146" s="348"/>
      <c r="I146" s="348"/>
      <c r="J146" s="348"/>
      <c r="K146" s="377"/>
      <c r="L146" s="378"/>
    </row>
    <row r="147" spans="1:12" ht="18.75">
      <c r="A147" s="382"/>
      <c r="B147" s="348"/>
      <c r="C147" s="348"/>
      <c r="D147" s="348"/>
      <c r="E147" s="348"/>
      <c r="F147" s="348"/>
      <c r="G147" s="348"/>
      <c r="H147" s="348"/>
      <c r="I147" s="348"/>
      <c r="J147" s="348"/>
      <c r="K147" s="377"/>
      <c r="L147" s="378"/>
    </row>
    <row r="148" spans="1:12" ht="18.75">
      <c r="A148" s="382"/>
      <c r="B148" s="348"/>
      <c r="C148" s="348"/>
      <c r="D148" s="348"/>
      <c r="E148" s="348"/>
      <c r="F148" s="348"/>
      <c r="G148" s="348"/>
      <c r="H148" s="348"/>
      <c r="I148" s="348"/>
      <c r="J148" s="348"/>
      <c r="K148" s="377"/>
      <c r="L148" s="378"/>
    </row>
    <row r="149" spans="1:12" ht="18.75">
      <c r="A149" s="382"/>
      <c r="B149" s="348"/>
      <c r="C149" s="348"/>
      <c r="D149" s="348"/>
      <c r="E149" s="348"/>
      <c r="F149" s="348"/>
      <c r="G149" s="348"/>
      <c r="H149" s="348"/>
      <c r="I149" s="348"/>
      <c r="J149" s="348"/>
      <c r="K149" s="377"/>
      <c r="L149" s="378"/>
    </row>
    <row r="150" spans="1:12" ht="18.75">
      <c r="A150" s="382"/>
      <c r="B150" s="348"/>
      <c r="C150" s="348"/>
      <c r="D150" s="348"/>
      <c r="E150" s="348"/>
      <c r="F150" s="348"/>
      <c r="G150" s="348"/>
      <c r="H150" s="348"/>
      <c r="I150" s="348"/>
      <c r="J150" s="348"/>
      <c r="K150" s="377"/>
      <c r="L150" s="378"/>
    </row>
    <row r="151" spans="1:12" ht="18.75">
      <c r="A151" s="382"/>
      <c r="B151" s="348"/>
      <c r="C151" s="348"/>
      <c r="D151" s="348"/>
      <c r="E151" s="348"/>
      <c r="F151" s="348"/>
      <c r="G151" s="348"/>
      <c r="H151" s="348"/>
      <c r="I151" s="348"/>
      <c r="J151" s="348"/>
      <c r="K151" s="377"/>
      <c r="L151" s="378"/>
    </row>
    <row r="152" spans="1:12" ht="18.75">
      <c r="A152" s="382"/>
      <c r="B152" s="348"/>
      <c r="C152" s="348"/>
      <c r="D152" s="348"/>
      <c r="E152" s="348"/>
      <c r="F152" s="348"/>
      <c r="G152" s="348"/>
      <c r="H152" s="348"/>
      <c r="I152" s="348"/>
      <c r="J152" s="348"/>
      <c r="K152" s="377"/>
      <c r="L152" s="378"/>
    </row>
    <row r="153" spans="1:12" ht="18.75">
      <c r="A153" s="382"/>
      <c r="B153" s="348"/>
      <c r="C153" s="348"/>
      <c r="D153" s="348"/>
      <c r="E153" s="348"/>
      <c r="F153" s="348"/>
      <c r="G153" s="348"/>
      <c r="H153" s="348"/>
      <c r="I153" s="348"/>
      <c r="J153" s="348"/>
      <c r="K153" s="377"/>
      <c r="L153" s="378"/>
    </row>
    <row r="154" spans="1:12" ht="18.75">
      <c r="A154" s="382"/>
      <c r="B154" s="348"/>
      <c r="C154" s="348"/>
      <c r="D154" s="348"/>
      <c r="E154" s="348"/>
      <c r="F154" s="348"/>
      <c r="G154" s="348"/>
      <c r="H154" s="348"/>
      <c r="I154" s="348"/>
      <c r="J154" s="348"/>
      <c r="K154" s="377"/>
      <c r="L154" s="378"/>
    </row>
    <row r="155" spans="1:12" ht="18.75">
      <c r="A155" s="382"/>
      <c r="B155" s="348"/>
      <c r="C155" s="348"/>
      <c r="D155" s="348"/>
      <c r="E155" s="348"/>
      <c r="F155" s="348"/>
      <c r="G155" s="348"/>
      <c r="H155" s="348"/>
      <c r="I155" s="348"/>
      <c r="J155" s="348"/>
      <c r="K155" s="377"/>
      <c r="L155" s="378"/>
    </row>
    <row r="156" spans="1:12" ht="18.75">
      <c r="A156" s="382"/>
      <c r="B156" s="348"/>
      <c r="C156" s="348"/>
      <c r="D156" s="348"/>
      <c r="E156" s="348"/>
      <c r="F156" s="348"/>
      <c r="G156" s="348"/>
      <c r="H156" s="348"/>
      <c r="I156" s="348"/>
      <c r="J156" s="348"/>
      <c r="K156" s="377"/>
      <c r="L156" s="378"/>
    </row>
    <row r="157" spans="1:12" ht="18.75">
      <c r="A157" s="382"/>
      <c r="B157" s="348"/>
      <c r="C157" s="348"/>
      <c r="D157" s="348"/>
      <c r="E157" s="348"/>
      <c r="F157" s="348"/>
      <c r="G157" s="348"/>
      <c r="H157" s="348"/>
      <c r="I157" s="348"/>
      <c r="J157" s="348"/>
      <c r="K157" s="377"/>
      <c r="L157" s="378"/>
    </row>
    <row r="158" spans="1:12" ht="18.75">
      <c r="A158" s="382"/>
      <c r="B158" s="348"/>
      <c r="C158" s="348"/>
      <c r="D158" s="348"/>
      <c r="E158" s="348"/>
      <c r="F158" s="348"/>
      <c r="G158" s="348"/>
      <c r="H158" s="348"/>
      <c r="I158" s="348"/>
      <c r="J158" s="348"/>
      <c r="K158" s="377"/>
      <c r="L158" s="378"/>
    </row>
    <row r="159" spans="1:12" ht="18.75">
      <c r="A159" s="382"/>
      <c r="B159" s="348"/>
      <c r="C159" s="348"/>
      <c r="D159" s="348"/>
      <c r="E159" s="348"/>
      <c r="F159" s="348"/>
      <c r="G159" s="348"/>
      <c r="H159" s="348"/>
      <c r="I159" s="348"/>
      <c r="J159" s="348"/>
      <c r="K159" s="377"/>
      <c r="L159" s="378"/>
    </row>
    <row r="160" spans="1:12" ht="18.75">
      <c r="A160" s="382"/>
      <c r="B160" s="348"/>
      <c r="C160" s="348"/>
      <c r="D160" s="348"/>
      <c r="E160" s="348"/>
      <c r="F160" s="348"/>
      <c r="G160" s="348"/>
      <c r="H160" s="348"/>
      <c r="I160" s="348"/>
      <c r="J160" s="348"/>
      <c r="K160" s="377"/>
      <c r="L160" s="378"/>
    </row>
    <row r="161" spans="1:12" ht="18.75">
      <c r="A161" s="382"/>
      <c r="B161" s="348"/>
      <c r="C161" s="348"/>
      <c r="D161" s="348"/>
      <c r="E161" s="348"/>
      <c r="F161" s="348"/>
      <c r="G161" s="348"/>
      <c r="H161" s="348"/>
      <c r="I161" s="348"/>
      <c r="J161" s="348"/>
      <c r="K161" s="377"/>
      <c r="L161" s="378"/>
    </row>
    <row r="162" spans="1:12" ht="18.75">
      <c r="A162" s="382"/>
      <c r="B162" s="348"/>
      <c r="C162" s="348"/>
      <c r="D162" s="348"/>
      <c r="E162" s="348"/>
      <c r="F162" s="348"/>
      <c r="G162" s="348"/>
      <c r="H162" s="348"/>
      <c r="I162" s="348"/>
      <c r="J162" s="348"/>
      <c r="K162" s="377"/>
      <c r="L162" s="378"/>
    </row>
    <row r="163" spans="1:12" ht="18.75">
      <c r="A163" s="382"/>
      <c r="B163" s="348"/>
      <c r="C163" s="348"/>
      <c r="D163" s="348"/>
      <c r="E163" s="348"/>
      <c r="F163" s="348"/>
      <c r="G163" s="348"/>
      <c r="H163" s="348"/>
      <c r="I163" s="348"/>
      <c r="J163" s="348"/>
      <c r="K163" s="377"/>
      <c r="L163" s="378"/>
    </row>
    <row r="164" spans="1:12" ht="18.75">
      <c r="A164" s="382"/>
      <c r="B164" s="348"/>
      <c r="C164" s="348"/>
      <c r="D164" s="348"/>
      <c r="E164" s="348"/>
      <c r="F164" s="348"/>
      <c r="G164" s="348"/>
      <c r="H164" s="348"/>
      <c r="I164" s="348"/>
      <c r="J164" s="348"/>
      <c r="K164" s="377"/>
      <c r="L164" s="378"/>
    </row>
    <row r="165" spans="1:12" ht="18.75">
      <c r="A165" s="382"/>
      <c r="B165" s="348"/>
      <c r="C165" s="348"/>
      <c r="D165" s="348"/>
      <c r="E165" s="348"/>
      <c r="F165" s="348"/>
      <c r="G165" s="348"/>
      <c r="H165" s="348"/>
      <c r="I165" s="348"/>
      <c r="J165" s="348"/>
      <c r="K165" s="377"/>
      <c r="L165" s="378"/>
    </row>
    <row r="166" spans="1:12" ht="18.75">
      <c r="A166" s="382"/>
      <c r="B166" s="348"/>
      <c r="C166" s="348"/>
      <c r="D166" s="348"/>
      <c r="E166" s="348"/>
      <c r="F166" s="348"/>
      <c r="G166" s="348"/>
      <c r="H166" s="348"/>
      <c r="I166" s="348"/>
      <c r="J166" s="348"/>
      <c r="K166" s="377"/>
      <c r="L166" s="378"/>
    </row>
    <row r="167" spans="1:12" ht="18.75">
      <c r="A167" s="382"/>
      <c r="B167" s="348"/>
      <c r="C167" s="348"/>
      <c r="D167" s="348"/>
      <c r="E167" s="348"/>
      <c r="F167" s="348"/>
      <c r="G167" s="348"/>
      <c r="H167" s="348"/>
      <c r="I167" s="348"/>
      <c r="J167" s="348"/>
      <c r="K167" s="377"/>
      <c r="L167" s="378"/>
    </row>
    <row r="168" spans="1:12" ht="18.75">
      <c r="A168" s="382"/>
      <c r="B168" s="348"/>
      <c r="C168" s="348"/>
      <c r="D168" s="348"/>
      <c r="E168" s="348"/>
      <c r="F168" s="348"/>
      <c r="G168" s="348"/>
      <c r="H168" s="348"/>
      <c r="I168" s="348"/>
      <c r="J168" s="348"/>
      <c r="K168" s="361"/>
      <c r="L168" s="375"/>
    </row>
    <row r="169" spans="1:12" ht="18.75">
      <c r="A169" s="382"/>
      <c r="B169" s="348"/>
      <c r="C169" s="348"/>
      <c r="D169" s="348"/>
      <c r="E169" s="348"/>
      <c r="F169" s="348"/>
      <c r="G169" s="348"/>
      <c r="H169" s="348"/>
      <c r="I169" s="348"/>
      <c r="J169" s="348"/>
      <c r="K169" s="361"/>
      <c r="L169" s="375"/>
    </row>
    <row r="170" spans="1:12" ht="18.75">
      <c r="A170" s="382"/>
      <c r="B170" s="348"/>
      <c r="C170" s="348"/>
      <c r="D170" s="348"/>
      <c r="E170" s="348"/>
      <c r="F170" s="348"/>
      <c r="G170" s="348"/>
      <c r="H170" s="348"/>
      <c r="I170" s="348"/>
      <c r="J170" s="348"/>
      <c r="K170" s="361"/>
      <c r="L170" s="375"/>
    </row>
    <row r="171" spans="1:12" ht="18.75">
      <c r="A171" s="382"/>
      <c r="B171" s="348"/>
      <c r="C171" s="348"/>
      <c r="D171" s="348"/>
      <c r="E171" s="348"/>
      <c r="F171" s="348"/>
      <c r="G171" s="348"/>
      <c r="H171" s="348"/>
      <c r="I171" s="348"/>
      <c r="J171" s="348"/>
      <c r="K171" s="361"/>
      <c r="L171" s="375"/>
    </row>
    <row r="172" spans="1:12" ht="18.75">
      <c r="A172" s="382"/>
      <c r="B172" s="348"/>
      <c r="C172" s="348"/>
      <c r="D172" s="348"/>
      <c r="E172" s="348"/>
      <c r="F172" s="348"/>
      <c r="G172" s="348"/>
      <c r="H172" s="348"/>
      <c r="I172" s="348"/>
      <c r="J172" s="348"/>
      <c r="K172" s="361"/>
      <c r="L172" s="375"/>
    </row>
    <row r="173" spans="1:12" ht="18.75">
      <c r="A173" s="382"/>
      <c r="B173" s="348"/>
      <c r="C173" s="348"/>
      <c r="D173" s="348"/>
      <c r="E173" s="348"/>
      <c r="F173" s="348"/>
      <c r="G173" s="348"/>
      <c r="H173" s="348"/>
      <c r="I173" s="348"/>
      <c r="J173" s="348"/>
      <c r="K173" s="361"/>
      <c r="L173" s="375"/>
    </row>
    <row r="174" spans="1:12" ht="18.75">
      <c r="A174" s="382"/>
      <c r="B174" s="348"/>
      <c r="C174" s="348"/>
      <c r="D174" s="348"/>
      <c r="E174" s="348"/>
      <c r="F174" s="348"/>
      <c r="G174" s="348"/>
      <c r="H174" s="348"/>
      <c r="I174" s="348"/>
      <c r="J174" s="348"/>
      <c r="K174" s="361"/>
      <c r="L174" s="375"/>
    </row>
    <row r="175" spans="1:12" ht="18.75">
      <c r="A175" s="382"/>
      <c r="B175" s="348"/>
      <c r="C175" s="348"/>
      <c r="D175" s="348"/>
      <c r="E175" s="348"/>
      <c r="F175" s="348"/>
      <c r="G175" s="348"/>
      <c r="H175" s="348"/>
      <c r="I175" s="348"/>
      <c r="J175" s="348"/>
      <c r="K175" s="361"/>
      <c r="L175" s="375"/>
    </row>
    <row r="176" spans="1:12" ht="18.75">
      <c r="A176" s="382"/>
      <c r="B176" s="348"/>
      <c r="C176" s="348"/>
      <c r="D176" s="348"/>
      <c r="E176" s="348"/>
      <c r="F176" s="348"/>
      <c r="G176" s="348"/>
      <c r="H176" s="348"/>
      <c r="I176" s="348"/>
      <c r="J176" s="348"/>
      <c r="K176" s="361"/>
      <c r="L176" s="375"/>
    </row>
    <row r="177" spans="1:12" ht="18.75">
      <c r="A177" s="382"/>
      <c r="B177" s="348"/>
      <c r="C177" s="348"/>
      <c r="D177" s="348"/>
      <c r="E177" s="348"/>
      <c r="F177" s="348"/>
      <c r="G177" s="348"/>
      <c r="H177" s="348"/>
      <c r="I177" s="348"/>
      <c r="J177" s="348"/>
      <c r="K177" s="361"/>
      <c r="L177" s="375"/>
    </row>
    <row r="178" spans="1:12" ht="18.75">
      <c r="A178" s="382"/>
      <c r="B178" s="348"/>
      <c r="C178" s="348"/>
      <c r="D178" s="348"/>
      <c r="E178" s="348"/>
      <c r="F178" s="348"/>
      <c r="G178" s="348"/>
      <c r="H178" s="348"/>
      <c r="I178" s="348"/>
      <c r="J178" s="348"/>
      <c r="K178" s="361"/>
      <c r="L178" s="375"/>
    </row>
    <row r="179" spans="1:12" ht="18.75">
      <c r="A179" s="382"/>
      <c r="B179" s="348"/>
      <c r="C179" s="348"/>
      <c r="D179" s="348"/>
      <c r="E179" s="348"/>
      <c r="F179" s="348"/>
      <c r="G179" s="348"/>
      <c r="H179" s="348"/>
      <c r="I179" s="348"/>
      <c r="J179" s="348"/>
      <c r="K179" s="361"/>
      <c r="L179" s="375"/>
    </row>
    <row r="180" spans="1:12" ht="18.75">
      <c r="A180" s="382"/>
      <c r="B180" s="348"/>
      <c r="C180" s="348"/>
      <c r="D180" s="348"/>
      <c r="E180" s="348"/>
      <c r="F180" s="348"/>
      <c r="G180" s="348"/>
      <c r="H180" s="348"/>
      <c r="I180" s="348"/>
      <c r="J180" s="348"/>
      <c r="K180" s="361"/>
      <c r="L180" s="375"/>
    </row>
    <row r="181" spans="1:12" ht="18.75">
      <c r="A181" s="382"/>
      <c r="B181" s="348"/>
      <c r="C181" s="348"/>
      <c r="D181" s="348"/>
      <c r="E181" s="348"/>
      <c r="F181" s="348"/>
      <c r="G181" s="348"/>
      <c r="H181" s="348"/>
      <c r="I181" s="348"/>
      <c r="J181" s="348"/>
      <c r="K181" s="361"/>
      <c r="L181" s="375"/>
    </row>
    <row r="182" spans="1:12" ht="18.75">
      <c r="A182" s="382"/>
      <c r="B182" s="348"/>
      <c r="C182" s="348"/>
      <c r="D182" s="348"/>
      <c r="E182" s="348"/>
      <c r="F182" s="348"/>
      <c r="G182" s="348"/>
      <c r="H182" s="348"/>
      <c r="I182" s="348"/>
      <c r="J182" s="348"/>
      <c r="K182" s="361"/>
      <c r="L182" s="375"/>
    </row>
    <row r="183" spans="1:12" ht="18.75">
      <c r="A183" s="382"/>
      <c r="B183" s="348"/>
      <c r="C183" s="348"/>
      <c r="D183" s="348"/>
      <c r="E183" s="348"/>
      <c r="F183" s="348"/>
      <c r="G183" s="348"/>
      <c r="H183" s="348"/>
      <c r="I183" s="348"/>
      <c r="J183" s="348"/>
      <c r="K183" s="361"/>
      <c r="L183" s="375"/>
    </row>
    <row r="184" spans="1:12" ht="18.75">
      <c r="A184" s="382"/>
      <c r="B184" s="348"/>
      <c r="C184" s="348"/>
      <c r="D184" s="348"/>
      <c r="E184" s="348"/>
      <c r="F184" s="348"/>
      <c r="G184" s="348"/>
      <c r="H184" s="348"/>
      <c r="I184" s="348"/>
      <c r="J184" s="348"/>
      <c r="K184" s="361"/>
      <c r="L184" s="375"/>
    </row>
    <row r="185" spans="1:12" ht="18.75">
      <c r="A185" s="382"/>
      <c r="B185" s="348"/>
      <c r="C185" s="348"/>
      <c r="D185" s="348"/>
      <c r="E185" s="348"/>
      <c r="F185" s="348"/>
      <c r="G185" s="348"/>
      <c r="H185" s="348"/>
      <c r="I185" s="348"/>
      <c r="J185" s="348"/>
      <c r="K185" s="361"/>
      <c r="L185" s="375"/>
    </row>
    <row r="186" spans="1:12" ht="18.75">
      <c r="A186" s="382"/>
      <c r="B186" s="348"/>
      <c r="C186" s="348"/>
      <c r="D186" s="348"/>
      <c r="E186" s="348"/>
      <c r="F186" s="348"/>
      <c r="G186" s="348"/>
      <c r="H186" s="348"/>
      <c r="I186" s="348"/>
      <c r="J186" s="348"/>
      <c r="K186" s="361"/>
      <c r="L186" s="375"/>
    </row>
    <row r="187" spans="1:12" ht="18.75">
      <c r="A187" s="382"/>
      <c r="B187" s="348"/>
      <c r="C187" s="348"/>
      <c r="D187" s="348"/>
      <c r="E187" s="348"/>
      <c r="F187" s="348"/>
      <c r="G187" s="348"/>
      <c r="H187" s="348"/>
      <c r="I187" s="348"/>
      <c r="J187" s="348"/>
      <c r="K187" s="361"/>
      <c r="L187" s="375"/>
    </row>
    <row r="188" spans="1:12" ht="18.75">
      <c r="A188" s="382"/>
      <c r="B188" s="348"/>
      <c r="C188" s="348"/>
      <c r="D188" s="348"/>
      <c r="E188" s="348"/>
      <c r="F188" s="348"/>
      <c r="G188" s="348"/>
      <c r="H188" s="348"/>
      <c r="I188" s="348"/>
      <c r="J188" s="348"/>
      <c r="K188" s="361"/>
      <c r="L188" s="375"/>
    </row>
    <row r="189" spans="1:12" ht="18.75">
      <c r="A189" s="382"/>
      <c r="B189" s="348"/>
      <c r="C189" s="348"/>
      <c r="D189" s="348"/>
      <c r="E189" s="348"/>
      <c r="F189" s="348"/>
      <c r="G189" s="348"/>
      <c r="H189" s="348"/>
      <c r="I189" s="348"/>
      <c r="J189" s="348"/>
      <c r="K189" s="361"/>
      <c r="L189" s="375"/>
    </row>
    <row r="190" spans="1:12" ht="18.75">
      <c r="A190" s="382"/>
      <c r="B190" s="348"/>
      <c r="C190" s="348"/>
      <c r="D190" s="348"/>
      <c r="E190" s="348"/>
      <c r="F190" s="348"/>
      <c r="G190" s="348"/>
      <c r="H190" s="348"/>
      <c r="I190" s="348"/>
      <c r="J190" s="348"/>
      <c r="K190" s="361"/>
      <c r="L190" s="375"/>
    </row>
    <row r="191" spans="1:12" ht="18.75">
      <c r="A191" s="382"/>
      <c r="B191" s="348"/>
      <c r="C191" s="348"/>
      <c r="D191" s="348"/>
      <c r="E191" s="348"/>
      <c r="F191" s="348"/>
      <c r="G191" s="348"/>
      <c r="H191" s="348"/>
      <c r="I191" s="348"/>
      <c r="J191" s="348"/>
      <c r="K191" s="361"/>
      <c r="L191" s="375"/>
    </row>
    <row r="192" spans="1:12" ht="18.75">
      <c r="A192" s="382"/>
      <c r="B192" s="348"/>
      <c r="C192" s="348"/>
      <c r="D192" s="348"/>
      <c r="E192" s="348"/>
      <c r="F192" s="348"/>
      <c r="G192" s="348"/>
      <c r="H192" s="348"/>
      <c r="I192" s="348"/>
      <c r="J192" s="348"/>
      <c r="K192" s="361"/>
      <c r="L192" s="375"/>
    </row>
    <row r="193" spans="1:12" ht="18.75">
      <c r="A193" s="382"/>
      <c r="B193" s="348"/>
      <c r="C193" s="348"/>
      <c r="D193" s="348"/>
      <c r="E193" s="348"/>
      <c r="F193" s="348"/>
      <c r="G193" s="348"/>
      <c r="H193" s="348"/>
      <c r="I193" s="348"/>
      <c r="J193" s="348"/>
      <c r="K193" s="361"/>
      <c r="L193" s="375"/>
    </row>
    <row r="194" spans="1:12" ht="18.75">
      <c r="A194" s="382"/>
      <c r="B194" s="348"/>
      <c r="C194" s="348"/>
      <c r="D194" s="348"/>
      <c r="E194" s="348"/>
      <c r="F194" s="348"/>
      <c r="G194" s="348"/>
      <c r="H194" s="348"/>
      <c r="I194" s="348"/>
      <c r="J194" s="348"/>
      <c r="K194" s="361"/>
      <c r="L194" s="375"/>
    </row>
    <row r="195" spans="1:12" ht="18.75">
      <c r="A195" s="382"/>
      <c r="B195" s="348"/>
      <c r="C195" s="348"/>
      <c r="D195" s="348"/>
      <c r="E195" s="348"/>
      <c r="F195" s="348"/>
      <c r="G195" s="348"/>
      <c r="H195" s="348"/>
      <c r="I195" s="348"/>
      <c r="J195" s="348"/>
      <c r="K195" s="361"/>
      <c r="L195" s="375"/>
    </row>
  </sheetData>
  <mergeCells count="100">
    <mergeCell ref="B101:J101"/>
    <mergeCell ref="B102:J102"/>
    <mergeCell ref="B103:J103"/>
    <mergeCell ref="B104:J104"/>
    <mergeCell ref="B105:J105"/>
    <mergeCell ref="B96:J96"/>
    <mergeCell ref="B97:J97"/>
    <mergeCell ref="B98:J98"/>
    <mergeCell ref="B99:J99"/>
    <mergeCell ref="B100:J100"/>
    <mergeCell ref="B91:J91"/>
    <mergeCell ref="B92:J92"/>
    <mergeCell ref="B93:J93"/>
    <mergeCell ref="B94:J94"/>
    <mergeCell ref="B95:J95"/>
    <mergeCell ref="B86:J86"/>
    <mergeCell ref="B87:J87"/>
    <mergeCell ref="B88:J88"/>
    <mergeCell ref="B89:J89"/>
    <mergeCell ref="B90:J90"/>
    <mergeCell ref="B81:J81"/>
    <mergeCell ref="B82:J82"/>
    <mergeCell ref="B83:J83"/>
    <mergeCell ref="B84:J84"/>
    <mergeCell ref="B85:J85"/>
    <mergeCell ref="B23:J23"/>
    <mergeCell ref="B24:J24"/>
    <mergeCell ref="B25:J25"/>
    <mergeCell ref="B39:J39"/>
    <mergeCell ref="B26:J26"/>
    <mergeCell ref="B27:J27"/>
    <mergeCell ref="B30:J30"/>
    <mergeCell ref="B28:J28"/>
    <mergeCell ref="B40:J40"/>
    <mergeCell ref="B41:J41"/>
    <mergeCell ref="B42:J42"/>
    <mergeCell ref="B34:J34"/>
    <mergeCell ref="B35:J35"/>
    <mergeCell ref="B36:J36"/>
    <mergeCell ref="B20:J20"/>
    <mergeCell ref="B21:J21"/>
    <mergeCell ref="B22:J22"/>
    <mergeCell ref="B17:J17"/>
    <mergeCell ref="B18:J18"/>
    <mergeCell ref="B19:J19"/>
    <mergeCell ref="B4:J4"/>
    <mergeCell ref="B8:J8"/>
    <mergeCell ref="B9:J9"/>
    <mergeCell ref="B10:J10"/>
    <mergeCell ref="B11:J11"/>
    <mergeCell ref="B5:J5"/>
    <mergeCell ref="B6:J6"/>
    <mergeCell ref="B7:J7"/>
    <mergeCell ref="B12:J12"/>
    <mergeCell ref="B13:J13"/>
    <mergeCell ref="B14:J14"/>
    <mergeCell ref="B15:J15"/>
    <mergeCell ref="B16:J16"/>
    <mergeCell ref="B55:J55"/>
    <mergeCell ref="B56:J56"/>
    <mergeCell ref="B57:J57"/>
    <mergeCell ref="B58:J58"/>
    <mergeCell ref="B54:J54"/>
    <mergeCell ref="B53:J53"/>
    <mergeCell ref="B37:J37"/>
    <mergeCell ref="B38:J38"/>
    <mergeCell ref="B32:J32"/>
    <mergeCell ref="B31:J31"/>
    <mergeCell ref="B48:J48"/>
    <mergeCell ref="B33:J33"/>
    <mergeCell ref="B43:J43"/>
    <mergeCell ref="B44:J44"/>
    <mergeCell ref="B45:J45"/>
    <mergeCell ref="B52:J52"/>
    <mergeCell ref="B49:J49"/>
    <mergeCell ref="B50:J50"/>
    <mergeCell ref="B51:J51"/>
    <mergeCell ref="B46:J46"/>
    <mergeCell ref="B47:J47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  <mergeCell ref="B71:J71"/>
    <mergeCell ref="B72:J72"/>
    <mergeCell ref="B73:J73"/>
    <mergeCell ref="B79:J79"/>
    <mergeCell ref="B74:J74"/>
    <mergeCell ref="B75:J75"/>
    <mergeCell ref="B76:J76"/>
    <mergeCell ref="B77:J77"/>
    <mergeCell ref="B78:J78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M149"/>
  <sheetViews>
    <sheetView showGridLines="0" view="pageBreakPreview" topLeftCell="A4" zoomScaleNormal="100" zoomScaleSheetLayoutView="100" workbookViewId="0">
      <selection activeCell="H25" sqref="H25"/>
    </sheetView>
  </sheetViews>
  <sheetFormatPr defaultRowHeight="14.25"/>
  <cols>
    <col min="2" max="2" width="5.25" customWidth="1"/>
    <col min="3" max="3" width="12" customWidth="1"/>
    <col min="4" max="4" width="7.375" customWidth="1"/>
    <col min="5" max="5" width="8" customWidth="1"/>
    <col min="6" max="6" width="11.625" customWidth="1"/>
    <col min="7" max="7" width="4.875" customWidth="1"/>
    <col min="8" max="8" width="13.25" customWidth="1"/>
    <col min="9" max="9" width="9.125" customWidth="1"/>
    <col min="10" max="10" width="4.5" customWidth="1"/>
    <col min="11" max="11" width="7.875" customWidth="1"/>
    <col min="12" max="12" width="7.75" customWidth="1"/>
  </cols>
  <sheetData>
    <row r="1" spans="1:11" ht="23.25">
      <c r="A1" s="7"/>
      <c r="B1" s="7"/>
      <c r="C1" s="216"/>
      <c r="D1" s="217" t="s">
        <v>65</v>
      </c>
      <c r="E1" s="216"/>
      <c r="F1" s="216"/>
      <c r="G1" s="216"/>
      <c r="H1" s="7"/>
      <c r="I1" s="7" t="s">
        <v>66</v>
      </c>
      <c r="J1" s="3"/>
      <c r="K1" s="3"/>
    </row>
    <row r="2" spans="1:11" ht="18.75">
      <c r="A2" s="191" t="s">
        <v>67</v>
      </c>
      <c r="B2" s="192"/>
      <c r="C2" s="192" t="s">
        <v>76</v>
      </c>
      <c r="D2" s="192"/>
      <c r="E2" s="192"/>
      <c r="F2" s="192"/>
      <c r="G2" s="192"/>
      <c r="H2" s="192"/>
      <c r="I2" s="192"/>
      <c r="J2" s="3"/>
      <c r="K2" s="3"/>
    </row>
    <row r="3" spans="1:11" ht="18.75">
      <c r="A3" s="191" t="s">
        <v>23</v>
      </c>
      <c r="B3" s="192" t="s">
        <v>69</v>
      </c>
      <c r="C3" s="192"/>
      <c r="D3" s="192"/>
      <c r="E3" s="192"/>
      <c r="F3" s="192"/>
      <c r="G3" s="192"/>
      <c r="H3" s="192"/>
      <c r="I3" s="192"/>
      <c r="J3" s="3"/>
      <c r="K3" s="3"/>
    </row>
    <row r="4" spans="1:11" ht="18.75">
      <c r="A4" s="191" t="s">
        <v>70</v>
      </c>
      <c r="B4" s="191"/>
      <c r="C4" s="192" t="s">
        <v>71</v>
      </c>
      <c r="D4" s="192"/>
      <c r="E4" s="192"/>
      <c r="F4" s="192"/>
      <c r="G4" s="192"/>
      <c r="H4" s="192"/>
      <c r="I4" s="192"/>
      <c r="J4" s="3"/>
      <c r="K4" s="3"/>
    </row>
    <row r="5" spans="1:11" ht="18.75">
      <c r="A5" s="191" t="s">
        <v>77</v>
      </c>
      <c r="B5" s="191"/>
      <c r="C5" s="192" t="s">
        <v>68</v>
      </c>
      <c r="D5" s="192"/>
      <c r="E5" s="192" t="s">
        <v>72</v>
      </c>
      <c r="F5" s="192"/>
      <c r="G5" s="192"/>
      <c r="H5" s="192"/>
      <c r="I5" s="192"/>
      <c r="J5" s="3"/>
      <c r="K5" s="3"/>
    </row>
    <row r="6" spans="1:11" ht="18.75">
      <c r="A6" s="191" t="s">
        <v>73</v>
      </c>
      <c r="B6" s="435" t="s">
        <v>131</v>
      </c>
      <c r="C6" s="436"/>
      <c r="D6" s="192"/>
      <c r="E6" s="192"/>
      <c r="F6" s="192"/>
      <c r="G6" s="193" t="s">
        <v>74</v>
      </c>
      <c r="H6" s="193">
        <v>1</v>
      </c>
      <c r="I6" s="193" t="s">
        <v>75</v>
      </c>
      <c r="J6" s="3"/>
      <c r="K6" s="3"/>
    </row>
    <row r="7" spans="1:11" ht="19.5" thickBot="1">
      <c r="A7" s="191" t="s">
        <v>95</v>
      </c>
      <c r="B7" s="191"/>
      <c r="C7" s="192" t="s">
        <v>132</v>
      </c>
      <c r="D7" s="192"/>
      <c r="E7" s="192"/>
      <c r="F7" s="192"/>
      <c r="G7" s="192"/>
      <c r="H7" s="192"/>
      <c r="I7" s="192"/>
      <c r="J7" s="3"/>
      <c r="K7" s="3"/>
    </row>
    <row r="8" spans="1:11" ht="19.5" thickTop="1">
      <c r="A8" s="437" t="s">
        <v>42</v>
      </c>
      <c r="B8" s="425" t="s">
        <v>43</v>
      </c>
      <c r="C8" s="439"/>
      <c r="D8" s="441" t="s">
        <v>78</v>
      </c>
      <c r="E8" s="442"/>
      <c r="F8" s="426" t="s">
        <v>79</v>
      </c>
      <c r="G8" s="425" t="s">
        <v>80</v>
      </c>
      <c r="H8" s="426"/>
      <c r="I8" s="427" t="s">
        <v>19</v>
      </c>
      <c r="J8" s="7"/>
      <c r="K8" s="7"/>
    </row>
    <row r="9" spans="1:11" ht="19.5" thickBot="1">
      <c r="A9" s="438"/>
      <c r="B9" s="431"/>
      <c r="C9" s="440"/>
      <c r="D9" s="429" t="s">
        <v>81</v>
      </c>
      <c r="E9" s="430"/>
      <c r="F9" s="443"/>
      <c r="G9" s="431" t="s">
        <v>81</v>
      </c>
      <c r="H9" s="432"/>
      <c r="I9" s="428"/>
      <c r="J9" s="3"/>
      <c r="K9" s="3"/>
    </row>
    <row r="10" spans="1:11" ht="20.25" thickTop="1" thickBot="1">
      <c r="A10" s="194">
        <v>1</v>
      </c>
      <c r="B10" s="195" t="s">
        <v>69</v>
      </c>
      <c r="C10" s="196"/>
      <c r="D10" s="433">
        <f>'ปร.4 ถนนลูกรัง'!I18</f>
        <v>365689.1825</v>
      </c>
      <c r="E10" s="434"/>
      <c r="F10" s="197">
        <v>1.3347</v>
      </c>
      <c r="G10" s="421">
        <f>D10*F10</f>
        <v>488085.35188274999</v>
      </c>
      <c r="H10" s="422"/>
      <c r="I10" s="198"/>
      <c r="J10" s="3"/>
      <c r="K10" s="3"/>
    </row>
    <row r="11" spans="1:11" ht="20.25" thickTop="1" thickBot="1">
      <c r="A11" s="199">
        <v>2</v>
      </c>
      <c r="B11" s="200" t="s">
        <v>82</v>
      </c>
      <c r="C11" s="201"/>
      <c r="D11" s="423"/>
      <c r="E11" s="424"/>
      <c r="F11" s="199">
        <v>1.2707999999999999</v>
      </c>
      <c r="G11" s="421">
        <f>D11*F11</f>
        <v>0</v>
      </c>
      <c r="H11" s="422"/>
      <c r="I11" s="198"/>
      <c r="J11" s="3"/>
      <c r="K11" s="3"/>
    </row>
    <row r="12" spans="1:11" ht="20.25" thickTop="1" thickBot="1">
      <c r="A12" s="199">
        <v>3</v>
      </c>
      <c r="B12" s="200" t="s">
        <v>83</v>
      </c>
      <c r="C12" s="201"/>
      <c r="D12" s="423"/>
      <c r="E12" s="424"/>
      <c r="F12" s="199">
        <v>1.3248</v>
      </c>
      <c r="G12" s="421">
        <f>D12*F12</f>
        <v>0</v>
      </c>
      <c r="H12" s="422"/>
      <c r="I12" s="198"/>
      <c r="J12" s="3"/>
      <c r="K12" s="3"/>
    </row>
    <row r="13" spans="1:11" ht="20.25" thickTop="1" thickBot="1">
      <c r="A13" s="197">
        <v>4</v>
      </c>
      <c r="B13" s="202" t="s">
        <v>84</v>
      </c>
      <c r="C13" s="203"/>
      <c r="D13" s="423"/>
      <c r="E13" s="424"/>
      <c r="F13" s="204">
        <v>1.2491000000000001</v>
      </c>
      <c r="G13" s="421">
        <f>D13*F13</f>
        <v>0</v>
      </c>
      <c r="H13" s="422"/>
      <c r="I13" s="198"/>
      <c r="J13" s="3"/>
      <c r="K13" s="3"/>
    </row>
    <row r="14" spans="1:11" ht="20.25" thickTop="1" thickBot="1">
      <c r="A14" s="413" t="s">
        <v>85</v>
      </c>
      <c r="B14" s="205" t="s">
        <v>86</v>
      </c>
      <c r="C14" s="205"/>
      <c r="D14" s="205"/>
      <c r="E14" s="206">
        <v>0</v>
      </c>
      <c r="F14" s="207"/>
      <c r="G14" s="421">
        <f t="shared" ref="G14:G18" si="0">D14*F14</f>
        <v>0</v>
      </c>
      <c r="H14" s="422"/>
      <c r="I14" s="208"/>
      <c r="J14" s="3"/>
      <c r="K14" s="3"/>
    </row>
    <row r="15" spans="1:11" ht="20.25" thickTop="1" thickBot="1">
      <c r="A15" s="414"/>
      <c r="B15" s="205" t="s">
        <v>87</v>
      </c>
      <c r="C15" s="205"/>
      <c r="D15" s="205"/>
      <c r="E15" s="206">
        <v>0</v>
      </c>
      <c r="F15" s="207"/>
      <c r="G15" s="421">
        <f t="shared" si="0"/>
        <v>0</v>
      </c>
      <c r="H15" s="422"/>
      <c r="I15" s="208"/>
      <c r="J15" s="3"/>
      <c r="K15" s="3"/>
    </row>
    <row r="16" spans="1:11" ht="20.25" thickTop="1" thickBot="1">
      <c r="A16" s="414"/>
      <c r="B16" s="205" t="s">
        <v>88</v>
      </c>
      <c r="C16" s="205"/>
      <c r="D16" s="205"/>
      <c r="E16" s="206">
        <v>0.05</v>
      </c>
      <c r="F16" s="207"/>
      <c r="G16" s="421">
        <f t="shared" si="0"/>
        <v>0</v>
      </c>
      <c r="H16" s="422"/>
      <c r="I16" s="208"/>
      <c r="J16" s="3"/>
      <c r="K16" s="3"/>
    </row>
    <row r="17" spans="1:13" ht="20.25" thickTop="1" thickBot="1">
      <c r="A17" s="414"/>
      <c r="B17" s="205" t="s">
        <v>89</v>
      </c>
      <c r="C17" s="205"/>
      <c r="D17" s="205"/>
      <c r="E17" s="206">
        <v>7.0000000000000007E-2</v>
      </c>
      <c r="F17" s="207"/>
      <c r="G17" s="421">
        <f t="shared" si="0"/>
        <v>0</v>
      </c>
      <c r="H17" s="422"/>
      <c r="I17" s="208"/>
      <c r="J17" s="3"/>
      <c r="K17" s="3"/>
      <c r="M17" s="8"/>
    </row>
    <row r="18" spans="1:13" ht="20.25" thickTop="1" thickBot="1">
      <c r="A18" s="414"/>
      <c r="B18" s="205" t="s">
        <v>90</v>
      </c>
      <c r="C18" s="205"/>
      <c r="D18" s="205"/>
      <c r="E18" s="209"/>
      <c r="F18" s="201"/>
      <c r="G18" s="421">
        <f t="shared" si="0"/>
        <v>0</v>
      </c>
      <c r="H18" s="422"/>
      <c r="I18" s="208"/>
      <c r="J18" s="3"/>
      <c r="K18" s="3"/>
    </row>
    <row r="19" spans="1:13" ht="20.25" thickTop="1" thickBot="1">
      <c r="A19" s="414"/>
      <c r="B19" s="205" t="s">
        <v>91</v>
      </c>
      <c r="C19" s="205"/>
      <c r="D19" s="205"/>
      <c r="E19" s="205"/>
      <c r="F19" s="201"/>
      <c r="G19" s="416">
        <f>G10</f>
        <v>488085.35188274999</v>
      </c>
      <c r="H19" s="417"/>
      <c r="I19" s="208"/>
      <c r="J19" s="3"/>
      <c r="K19" s="3"/>
      <c r="L19" s="8"/>
      <c r="M19" s="8"/>
    </row>
    <row r="20" spans="1:13" ht="20.25" thickTop="1" thickBot="1">
      <c r="A20" s="415"/>
      <c r="B20" s="210" t="s">
        <v>54</v>
      </c>
      <c r="C20" s="210"/>
      <c r="D20" s="210"/>
      <c r="E20" s="210"/>
      <c r="F20" s="203"/>
      <c r="G20" s="418">
        <f>INT(G19/1000)*1000</f>
        <v>488000</v>
      </c>
      <c r="H20" s="419"/>
      <c r="I20" s="211"/>
      <c r="J20" s="3"/>
      <c r="K20" s="3"/>
    </row>
    <row r="21" spans="1:13" ht="21">
      <c r="A21" s="212"/>
      <c r="B21" s="192"/>
      <c r="C21" s="192"/>
      <c r="D21" s="192"/>
      <c r="E21" s="192"/>
      <c r="F21" s="192"/>
      <c r="G21" s="420" t="str">
        <f>BAHTTEXT(G20)</f>
        <v>สี่แสนแปดหมื่นแปดพันบาทถ้วน</v>
      </c>
      <c r="H21" s="420"/>
      <c r="I21" s="420"/>
      <c r="J21" s="3"/>
      <c r="K21" s="3"/>
    </row>
    <row r="22" spans="1:13" ht="21">
      <c r="A22" s="218"/>
      <c r="B22" s="219" t="s">
        <v>94</v>
      </c>
      <c r="C22" s="218"/>
      <c r="D22" s="218"/>
      <c r="E22" s="218"/>
      <c r="F22" s="220"/>
      <c r="G22" s="221"/>
      <c r="H22" s="3"/>
      <c r="I22" s="3"/>
      <c r="J22" s="3"/>
      <c r="K22" s="3"/>
    </row>
    <row r="23" spans="1:13" ht="18.75">
      <c r="A23" s="218" t="s">
        <v>311</v>
      </c>
      <c r="B23" s="218"/>
      <c r="C23" s="218"/>
      <c r="D23" s="218"/>
      <c r="E23" s="220"/>
      <c r="F23" s="218"/>
      <c r="G23" s="218"/>
      <c r="H23" s="3"/>
      <c r="I23" s="3"/>
      <c r="J23" s="3"/>
      <c r="K23" s="3"/>
    </row>
    <row r="24" spans="1:13" ht="18.75">
      <c r="A24" s="218" t="s">
        <v>280</v>
      </c>
      <c r="B24" s="218"/>
      <c r="C24" s="218"/>
      <c r="D24" s="218"/>
      <c r="E24" s="220"/>
      <c r="F24" s="218"/>
      <c r="G24" s="218"/>
      <c r="H24" s="3"/>
      <c r="I24" s="3"/>
      <c r="J24" s="3"/>
      <c r="K24" s="3"/>
    </row>
    <row r="25" spans="1:13" ht="18.75">
      <c r="A25" s="218" t="s">
        <v>281</v>
      </c>
      <c r="B25" s="218"/>
      <c r="C25" s="218"/>
      <c r="D25" s="218"/>
      <c r="E25" s="220"/>
      <c r="F25" s="218"/>
      <c r="G25" s="218"/>
      <c r="H25" s="3"/>
      <c r="I25" s="3"/>
      <c r="J25" s="3"/>
      <c r="K25" s="3"/>
    </row>
    <row r="26" spans="1:13" ht="18.75">
      <c r="A26" s="218" t="s">
        <v>279</v>
      </c>
      <c r="B26" s="218"/>
      <c r="C26" s="218"/>
      <c r="D26" s="218"/>
      <c r="E26" s="220"/>
      <c r="F26" s="218"/>
      <c r="G26" s="218"/>
      <c r="H26" s="3"/>
      <c r="I26" s="3"/>
      <c r="J26" s="3"/>
      <c r="K26" s="3"/>
    </row>
    <row r="27" spans="1:13" ht="21">
      <c r="A27" s="221"/>
      <c r="B27" s="221"/>
      <c r="C27" s="221"/>
      <c r="D27" s="221"/>
      <c r="E27" s="222"/>
      <c r="F27" s="221"/>
      <c r="G27" s="221"/>
      <c r="H27" s="5"/>
      <c r="I27" s="5"/>
      <c r="J27" s="3"/>
      <c r="K27" s="3"/>
    </row>
    <row r="28" spans="1:13" ht="21">
      <c r="A28" s="5" t="s">
        <v>111</v>
      </c>
      <c r="B28" s="5"/>
      <c r="C28" s="5"/>
      <c r="D28" s="5"/>
      <c r="E28" s="5" t="s">
        <v>171</v>
      </c>
      <c r="F28" s="5"/>
      <c r="G28" s="5"/>
      <c r="H28" s="5"/>
      <c r="I28" s="5"/>
      <c r="J28" s="3"/>
      <c r="K28" s="3"/>
    </row>
    <row r="29" spans="1:13" ht="21">
      <c r="A29" s="5" t="s">
        <v>96</v>
      </c>
      <c r="B29" s="5"/>
      <c r="C29" s="5"/>
      <c r="D29" s="5"/>
      <c r="E29" s="5" t="s">
        <v>172</v>
      </c>
      <c r="F29" s="5"/>
      <c r="G29" s="5"/>
      <c r="H29" s="5"/>
      <c r="I29" s="5"/>
      <c r="J29" s="3"/>
      <c r="K29" s="3"/>
    </row>
    <row r="30" spans="1:13" ht="21">
      <c r="A30" s="5" t="s">
        <v>98</v>
      </c>
      <c r="B30" s="5" t="s">
        <v>117</v>
      </c>
      <c r="C30" s="5"/>
      <c r="D30" s="5"/>
      <c r="E30" s="5" t="s">
        <v>173</v>
      </c>
      <c r="F30" s="5"/>
      <c r="G30" s="5"/>
      <c r="H30" s="5"/>
      <c r="I30" s="5"/>
      <c r="J30" s="3"/>
      <c r="K30" s="3"/>
    </row>
    <row r="31" spans="1:13" ht="21">
      <c r="A31" s="5" t="s">
        <v>112</v>
      </c>
      <c r="B31" s="5"/>
      <c r="C31" s="5"/>
      <c r="D31" s="5"/>
      <c r="E31" s="5" t="s">
        <v>113</v>
      </c>
      <c r="F31" s="5"/>
      <c r="G31" s="5"/>
      <c r="H31" s="5"/>
      <c r="I31" s="5"/>
      <c r="J31" s="3"/>
      <c r="K31" s="3"/>
    </row>
    <row r="32" spans="1:13" ht="21">
      <c r="A32" s="5" t="s">
        <v>97</v>
      </c>
      <c r="B32" s="5"/>
      <c r="C32" s="5"/>
      <c r="D32" s="5"/>
      <c r="E32" s="5" t="s">
        <v>174</v>
      </c>
      <c r="F32" s="5"/>
      <c r="G32" s="5"/>
      <c r="H32" s="5"/>
      <c r="I32" s="5"/>
    </row>
    <row r="33" spans="1:9" ht="21">
      <c r="A33" s="5" t="s">
        <v>99</v>
      </c>
      <c r="B33" s="5"/>
      <c r="C33" s="5"/>
      <c r="D33" s="5"/>
      <c r="E33" s="5" t="s">
        <v>114</v>
      </c>
      <c r="F33" s="5"/>
      <c r="G33" s="5"/>
      <c r="H33" s="5"/>
      <c r="I33" s="5"/>
    </row>
    <row r="34" spans="1:9" ht="20.2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24.75">
      <c r="A35" s="6"/>
      <c r="B35" s="6"/>
      <c r="C35" s="6"/>
      <c r="D35" s="6"/>
      <c r="E35" s="6"/>
      <c r="F35" s="6"/>
      <c r="G35" s="6"/>
      <c r="H35" s="6"/>
      <c r="I35" s="2"/>
    </row>
    <row r="36" spans="1:9" ht="24.75">
      <c r="A36" s="6"/>
      <c r="B36" s="6"/>
      <c r="C36" s="6"/>
      <c r="D36" s="6"/>
      <c r="E36" s="6"/>
      <c r="F36" s="6"/>
      <c r="G36" s="6"/>
      <c r="H36" s="6"/>
    </row>
    <row r="37" spans="1:9" ht="24.75">
      <c r="A37" s="6"/>
      <c r="B37" s="6"/>
      <c r="C37" s="6"/>
      <c r="D37" s="6"/>
      <c r="E37" s="6"/>
      <c r="F37" s="6"/>
      <c r="G37" s="6"/>
      <c r="H37" s="6"/>
    </row>
    <row r="38" spans="1:9" ht="24.75">
      <c r="A38" s="6"/>
      <c r="B38" s="6"/>
      <c r="C38" s="6"/>
      <c r="D38" s="6"/>
      <c r="E38" s="6"/>
      <c r="F38" s="6"/>
      <c r="G38" s="6"/>
      <c r="H38" s="6"/>
    </row>
    <row r="39" spans="1:9" ht="24.75">
      <c r="A39" s="6"/>
      <c r="B39" s="6"/>
      <c r="C39" s="6"/>
      <c r="D39" s="6"/>
      <c r="E39" s="6"/>
      <c r="F39" s="6"/>
      <c r="G39" s="6"/>
      <c r="H39" s="6"/>
    </row>
    <row r="40" spans="1:9" ht="24.75">
      <c r="A40" s="6"/>
      <c r="B40" s="6"/>
      <c r="C40" s="6"/>
      <c r="D40" s="6"/>
      <c r="E40" s="6"/>
      <c r="F40" s="6"/>
      <c r="G40" s="6"/>
      <c r="H40" s="6"/>
    </row>
    <row r="41" spans="1:9" ht="24.75">
      <c r="A41" s="6"/>
      <c r="B41" s="6"/>
      <c r="C41" s="6"/>
      <c r="D41" s="6"/>
      <c r="E41" s="6"/>
      <c r="F41" s="6"/>
      <c r="G41" s="6"/>
      <c r="H41" s="6"/>
    </row>
    <row r="42" spans="1:9" ht="24.75">
      <c r="A42" s="6"/>
      <c r="B42" s="6"/>
      <c r="C42" s="6"/>
      <c r="D42" s="6"/>
      <c r="E42" s="6"/>
      <c r="F42" s="6"/>
      <c r="G42" s="6"/>
      <c r="H42" s="6"/>
    </row>
    <row r="43" spans="1:9" ht="24.75">
      <c r="A43" s="6"/>
      <c r="B43" s="6"/>
      <c r="C43" s="6"/>
      <c r="D43" s="6"/>
      <c r="E43" s="6"/>
      <c r="F43" s="6"/>
      <c r="G43" s="6"/>
      <c r="H43" s="6"/>
    </row>
    <row r="44" spans="1:9" ht="24.75">
      <c r="A44" s="6"/>
      <c r="B44" s="6"/>
      <c r="C44" s="6"/>
      <c r="D44" s="6"/>
      <c r="E44" s="6"/>
      <c r="F44" s="6"/>
      <c r="G44" s="6"/>
      <c r="H44" s="6"/>
    </row>
    <row r="45" spans="1:9" ht="24.75">
      <c r="A45" s="6"/>
      <c r="B45" s="6"/>
      <c r="C45" s="6"/>
      <c r="D45" s="6"/>
      <c r="E45" s="6"/>
      <c r="F45" s="6"/>
      <c r="G45" s="6"/>
      <c r="H45" s="6"/>
    </row>
    <row r="46" spans="1:9" ht="24.75">
      <c r="A46" s="6"/>
      <c r="B46" s="6"/>
      <c r="C46" s="6"/>
      <c r="D46" s="6"/>
      <c r="E46" s="6"/>
      <c r="F46" s="6"/>
      <c r="G46" s="6"/>
      <c r="H46" s="6"/>
    </row>
    <row r="47" spans="1:9" ht="24.75">
      <c r="A47" s="6"/>
      <c r="B47" s="6"/>
      <c r="C47" s="6"/>
      <c r="D47" s="6"/>
      <c r="E47" s="6"/>
      <c r="F47" s="6"/>
      <c r="G47" s="6"/>
      <c r="H47" s="6"/>
    </row>
    <row r="48" spans="1:9" ht="24.75">
      <c r="A48" s="6"/>
      <c r="B48" s="6"/>
      <c r="C48" s="6"/>
      <c r="D48" s="6"/>
      <c r="E48" s="6"/>
      <c r="F48" s="6"/>
      <c r="G48" s="6"/>
      <c r="H48" s="6"/>
    </row>
    <row r="49" spans="1:8" ht="24.75">
      <c r="A49" s="6"/>
      <c r="B49" s="6"/>
      <c r="C49" s="6"/>
      <c r="D49" s="6"/>
      <c r="E49" s="6"/>
      <c r="F49" s="6"/>
      <c r="G49" s="6"/>
      <c r="H49" s="6"/>
    </row>
    <row r="50" spans="1:8" ht="24.75">
      <c r="A50" s="6"/>
      <c r="B50" s="6"/>
      <c r="C50" s="6"/>
      <c r="D50" s="6"/>
      <c r="E50" s="6"/>
      <c r="F50" s="6"/>
      <c r="G50" s="6"/>
      <c r="H50" s="6"/>
    </row>
    <row r="51" spans="1:8" ht="24.75">
      <c r="A51" s="6"/>
      <c r="B51" s="6"/>
      <c r="C51" s="6"/>
      <c r="D51" s="6"/>
      <c r="E51" s="6"/>
      <c r="F51" s="6"/>
      <c r="G51" s="6"/>
      <c r="H51" s="6"/>
    </row>
    <row r="52" spans="1:8" ht="24.75">
      <c r="A52" s="6"/>
      <c r="B52" s="6"/>
      <c r="C52" s="6"/>
      <c r="D52" s="6"/>
      <c r="E52" s="6"/>
      <c r="F52" s="6"/>
      <c r="G52" s="6"/>
      <c r="H52" s="6"/>
    </row>
    <row r="53" spans="1:8" ht="24.75">
      <c r="A53" s="6"/>
      <c r="B53" s="6"/>
      <c r="C53" s="6"/>
      <c r="D53" s="6"/>
      <c r="E53" s="6"/>
      <c r="F53" s="6"/>
      <c r="G53" s="6"/>
      <c r="H53" s="6"/>
    </row>
    <row r="54" spans="1:8" ht="24.75">
      <c r="A54" s="6"/>
      <c r="B54" s="6"/>
      <c r="C54" s="6"/>
      <c r="D54" s="6"/>
      <c r="E54" s="6"/>
      <c r="F54" s="6"/>
      <c r="G54" s="6"/>
      <c r="H54" s="6"/>
    </row>
    <row r="55" spans="1:8" ht="24.75">
      <c r="A55" s="6"/>
      <c r="B55" s="6"/>
      <c r="C55" s="6"/>
      <c r="D55" s="6"/>
      <c r="E55" s="6"/>
      <c r="F55" s="6"/>
      <c r="G55" s="6"/>
      <c r="H55" s="6"/>
    </row>
    <row r="56" spans="1:8" ht="24.75">
      <c r="A56" s="6"/>
      <c r="B56" s="6"/>
      <c r="C56" s="6"/>
      <c r="D56" s="6"/>
      <c r="E56" s="6"/>
      <c r="F56" s="6"/>
      <c r="G56" s="6"/>
      <c r="H56" s="6"/>
    </row>
    <row r="57" spans="1:8" ht="24.75">
      <c r="A57" s="6"/>
      <c r="B57" s="6"/>
      <c r="C57" s="6"/>
      <c r="D57" s="6"/>
      <c r="E57" s="6"/>
      <c r="F57" s="6"/>
      <c r="G57" s="6"/>
      <c r="H57" s="6"/>
    </row>
    <row r="58" spans="1:8" ht="24.75">
      <c r="A58" s="6"/>
      <c r="B58" s="6"/>
      <c r="C58" s="6"/>
      <c r="D58" s="6"/>
      <c r="E58" s="6"/>
      <c r="F58" s="6"/>
      <c r="G58" s="6"/>
      <c r="H58" s="6"/>
    </row>
    <row r="59" spans="1:8" ht="24.75">
      <c r="A59" s="6"/>
      <c r="B59" s="6"/>
      <c r="C59" s="6"/>
      <c r="D59" s="6"/>
      <c r="E59" s="6"/>
      <c r="F59" s="6"/>
      <c r="G59" s="6"/>
      <c r="H59" s="6"/>
    </row>
    <row r="60" spans="1:8" ht="24.75">
      <c r="A60" s="6"/>
      <c r="B60" s="6"/>
      <c r="C60" s="6"/>
      <c r="D60" s="6"/>
      <c r="E60" s="6"/>
      <c r="F60" s="6"/>
      <c r="G60" s="6"/>
      <c r="H60" s="6"/>
    </row>
    <row r="61" spans="1:8" ht="24.75">
      <c r="A61" s="6"/>
      <c r="B61" s="6"/>
      <c r="C61" s="6"/>
      <c r="D61" s="6"/>
      <c r="E61" s="6"/>
      <c r="F61" s="6"/>
      <c r="G61" s="6"/>
      <c r="H61" s="6"/>
    </row>
    <row r="62" spans="1:8" ht="24.75">
      <c r="A62" s="6"/>
      <c r="B62" s="6"/>
      <c r="C62" s="6"/>
      <c r="D62" s="6"/>
      <c r="E62" s="6"/>
      <c r="F62" s="6"/>
      <c r="G62" s="6"/>
      <c r="H62" s="6"/>
    </row>
    <row r="63" spans="1:8" ht="24.75">
      <c r="A63" s="6"/>
      <c r="B63" s="6"/>
      <c r="C63" s="6"/>
      <c r="D63" s="6"/>
      <c r="E63" s="6"/>
      <c r="F63" s="6"/>
      <c r="G63" s="6"/>
      <c r="H63" s="6"/>
    </row>
    <row r="64" spans="1:8" ht="24.75">
      <c r="A64" s="6"/>
      <c r="B64" s="6"/>
      <c r="C64" s="6"/>
      <c r="D64" s="6"/>
      <c r="E64" s="6"/>
      <c r="F64" s="6"/>
      <c r="G64" s="6"/>
      <c r="H64" s="6"/>
    </row>
    <row r="65" spans="1:8" ht="24.75">
      <c r="A65" s="6"/>
      <c r="B65" s="6"/>
      <c r="C65" s="6"/>
      <c r="D65" s="6"/>
      <c r="E65" s="6"/>
      <c r="F65" s="6"/>
      <c r="G65" s="6"/>
      <c r="H65" s="6"/>
    </row>
    <row r="66" spans="1:8" ht="24.75">
      <c r="A66" s="6"/>
      <c r="B66" s="6"/>
      <c r="C66" s="6"/>
      <c r="D66" s="6"/>
      <c r="E66" s="6"/>
      <c r="F66" s="6"/>
      <c r="G66" s="6"/>
      <c r="H66" s="6"/>
    </row>
    <row r="67" spans="1:8" ht="24.75">
      <c r="A67" s="6"/>
      <c r="B67" s="6"/>
      <c r="C67" s="6"/>
      <c r="D67" s="6"/>
      <c r="E67" s="6"/>
      <c r="F67" s="6"/>
      <c r="G67" s="6"/>
      <c r="H67" s="6"/>
    </row>
    <row r="68" spans="1:8" ht="24.75">
      <c r="A68" s="6"/>
      <c r="B68" s="6"/>
      <c r="C68" s="6"/>
      <c r="D68" s="6"/>
      <c r="E68" s="6"/>
      <c r="F68" s="6"/>
      <c r="G68" s="6"/>
      <c r="H68" s="6"/>
    </row>
    <row r="69" spans="1:8" ht="24.75">
      <c r="A69" s="6"/>
      <c r="B69" s="6"/>
      <c r="C69" s="6"/>
      <c r="D69" s="6"/>
      <c r="E69" s="6"/>
      <c r="F69" s="6"/>
      <c r="G69" s="6"/>
      <c r="H69" s="6"/>
    </row>
    <row r="70" spans="1:8" ht="24.75">
      <c r="A70" s="6"/>
      <c r="B70" s="6"/>
      <c r="C70" s="6"/>
      <c r="D70" s="6"/>
      <c r="E70" s="6"/>
      <c r="F70" s="6"/>
      <c r="G70" s="6"/>
      <c r="H70" s="6"/>
    </row>
    <row r="71" spans="1:8" ht="24.75">
      <c r="A71" s="6"/>
      <c r="B71" s="6"/>
      <c r="C71" s="6"/>
      <c r="D71" s="6"/>
      <c r="E71" s="6"/>
      <c r="F71" s="6"/>
      <c r="G71" s="6"/>
      <c r="H71" s="6"/>
    </row>
    <row r="72" spans="1:8" ht="24.75">
      <c r="A72" s="6"/>
      <c r="B72" s="6"/>
      <c r="C72" s="6"/>
      <c r="D72" s="6"/>
      <c r="E72" s="6"/>
      <c r="F72" s="6"/>
      <c r="G72" s="6"/>
      <c r="H72" s="6"/>
    </row>
    <row r="73" spans="1:8" ht="24.75">
      <c r="A73" s="6"/>
      <c r="B73" s="6"/>
      <c r="C73" s="6"/>
      <c r="D73" s="6"/>
      <c r="E73" s="6"/>
      <c r="F73" s="6"/>
      <c r="G73" s="6"/>
      <c r="H73" s="6"/>
    </row>
    <row r="74" spans="1:8" ht="24.75">
      <c r="A74" s="6"/>
      <c r="B74" s="6"/>
      <c r="C74" s="6"/>
      <c r="D74" s="6"/>
      <c r="E74" s="6"/>
      <c r="F74" s="6"/>
      <c r="G74" s="6"/>
      <c r="H74" s="6"/>
    </row>
    <row r="75" spans="1:8" ht="24.75">
      <c r="A75" s="6"/>
      <c r="B75" s="6"/>
      <c r="C75" s="6"/>
      <c r="D75" s="6"/>
      <c r="E75" s="6"/>
      <c r="F75" s="6"/>
      <c r="G75" s="6"/>
      <c r="H75" s="6"/>
    </row>
    <row r="76" spans="1:8" ht="24.75">
      <c r="A76" s="6"/>
      <c r="B76" s="6"/>
      <c r="C76" s="6"/>
      <c r="D76" s="6"/>
      <c r="E76" s="6"/>
      <c r="F76" s="6"/>
      <c r="G76" s="6"/>
      <c r="H76" s="6"/>
    </row>
    <row r="77" spans="1:8" ht="24.75">
      <c r="A77" s="6"/>
      <c r="B77" s="6"/>
      <c r="C77" s="6"/>
      <c r="D77" s="6"/>
      <c r="E77" s="6"/>
      <c r="F77" s="6"/>
      <c r="G77" s="6"/>
      <c r="H77" s="6"/>
    </row>
    <row r="78" spans="1:8" ht="24.75">
      <c r="A78" s="6"/>
      <c r="B78" s="6"/>
      <c r="C78" s="6"/>
      <c r="D78" s="6"/>
      <c r="E78" s="6"/>
      <c r="F78" s="6"/>
      <c r="G78" s="6"/>
      <c r="H78" s="6"/>
    </row>
    <row r="79" spans="1:8" ht="24.75">
      <c r="A79" s="6"/>
      <c r="B79" s="6"/>
      <c r="C79" s="6"/>
      <c r="D79" s="6"/>
      <c r="E79" s="6"/>
      <c r="F79" s="6"/>
      <c r="G79" s="6"/>
      <c r="H79" s="6"/>
    </row>
    <row r="80" spans="1:8" ht="24.75">
      <c r="A80" s="6"/>
      <c r="B80" s="6"/>
      <c r="C80" s="6"/>
      <c r="D80" s="6"/>
      <c r="E80" s="6"/>
      <c r="F80" s="6"/>
      <c r="G80" s="6"/>
      <c r="H80" s="6"/>
    </row>
    <row r="81" spans="1:8" ht="24.75">
      <c r="A81" s="6"/>
      <c r="B81" s="6"/>
      <c r="C81" s="6"/>
      <c r="D81" s="6"/>
      <c r="E81" s="6"/>
      <c r="F81" s="6"/>
      <c r="G81" s="6"/>
      <c r="H81" s="6"/>
    </row>
    <row r="82" spans="1:8" ht="24.75">
      <c r="A82" s="6"/>
      <c r="B82" s="6"/>
      <c r="C82" s="6"/>
      <c r="D82" s="6"/>
      <c r="E82" s="6"/>
      <c r="F82" s="6"/>
      <c r="G82" s="6"/>
      <c r="H82" s="6"/>
    </row>
    <row r="83" spans="1:8" ht="24.75">
      <c r="A83" s="6"/>
      <c r="B83" s="6"/>
      <c r="C83" s="6"/>
      <c r="D83" s="6"/>
      <c r="E83" s="6"/>
      <c r="F83" s="6"/>
      <c r="G83" s="6"/>
      <c r="H83" s="6"/>
    </row>
    <row r="84" spans="1:8" ht="24.75">
      <c r="A84" s="6"/>
      <c r="B84" s="6"/>
      <c r="C84" s="6"/>
      <c r="D84" s="6"/>
      <c r="E84" s="6"/>
      <c r="F84" s="6"/>
      <c r="G84" s="6"/>
      <c r="H84" s="6"/>
    </row>
    <row r="85" spans="1:8" ht="24.75">
      <c r="A85" s="6"/>
      <c r="B85" s="6"/>
      <c r="C85" s="6"/>
      <c r="D85" s="6"/>
      <c r="E85" s="6"/>
      <c r="F85" s="6"/>
      <c r="G85" s="6"/>
      <c r="H85" s="6"/>
    </row>
    <row r="86" spans="1:8" ht="24.75">
      <c r="A86" s="6"/>
      <c r="B86" s="6"/>
      <c r="C86" s="6"/>
      <c r="D86" s="6"/>
      <c r="E86" s="6"/>
      <c r="F86" s="6"/>
      <c r="G86" s="6"/>
      <c r="H86" s="6"/>
    </row>
    <row r="87" spans="1:8" ht="24.75">
      <c r="A87" s="6"/>
      <c r="B87" s="6"/>
      <c r="C87" s="6"/>
      <c r="D87" s="6"/>
      <c r="E87" s="6"/>
      <c r="F87" s="6"/>
      <c r="G87" s="6"/>
      <c r="H87" s="6"/>
    </row>
    <row r="88" spans="1:8" ht="24.75">
      <c r="A88" s="6"/>
      <c r="B88" s="6"/>
      <c r="C88" s="6"/>
      <c r="D88" s="6"/>
      <c r="E88" s="6"/>
      <c r="F88" s="6"/>
      <c r="G88" s="6"/>
      <c r="H88" s="6"/>
    </row>
    <row r="89" spans="1:8" ht="24.75">
      <c r="A89" s="6"/>
      <c r="B89" s="6"/>
      <c r="C89" s="6"/>
      <c r="D89" s="6"/>
      <c r="E89" s="6"/>
      <c r="F89" s="6"/>
      <c r="G89" s="6"/>
      <c r="H89" s="6"/>
    </row>
    <row r="90" spans="1:8" ht="24.75">
      <c r="A90" s="6"/>
      <c r="B90" s="6"/>
      <c r="C90" s="6"/>
      <c r="D90" s="6"/>
      <c r="E90" s="6"/>
      <c r="F90" s="6"/>
      <c r="G90" s="6"/>
      <c r="H90" s="6"/>
    </row>
    <row r="91" spans="1:8" ht="24.75">
      <c r="A91" s="6"/>
      <c r="B91" s="6"/>
      <c r="C91" s="6"/>
      <c r="D91" s="6"/>
      <c r="E91" s="6"/>
      <c r="F91" s="6"/>
      <c r="G91" s="6"/>
      <c r="H91" s="6"/>
    </row>
    <row r="92" spans="1:8" ht="24.75">
      <c r="A92" s="6"/>
      <c r="B92" s="6"/>
      <c r="C92" s="6"/>
      <c r="D92" s="6"/>
      <c r="E92" s="6"/>
      <c r="F92" s="6"/>
      <c r="G92" s="6"/>
      <c r="H92" s="6"/>
    </row>
    <row r="93" spans="1:8" ht="24.75">
      <c r="A93" s="6"/>
      <c r="B93" s="6"/>
      <c r="C93" s="6"/>
      <c r="D93" s="6"/>
      <c r="E93" s="6"/>
      <c r="F93" s="6"/>
      <c r="G93" s="6"/>
      <c r="H93" s="6"/>
    </row>
    <row r="94" spans="1:8" ht="24.75">
      <c r="A94" s="6"/>
      <c r="B94" s="6"/>
      <c r="C94" s="6"/>
      <c r="D94" s="6"/>
      <c r="E94" s="6"/>
      <c r="F94" s="6"/>
      <c r="G94" s="6"/>
      <c r="H94" s="6"/>
    </row>
    <row r="95" spans="1:8" ht="24.75">
      <c r="A95" s="6"/>
      <c r="B95" s="6"/>
      <c r="C95" s="6"/>
      <c r="D95" s="6"/>
      <c r="E95" s="6"/>
      <c r="F95" s="6"/>
      <c r="G95" s="6"/>
      <c r="H95" s="6"/>
    </row>
    <row r="96" spans="1:8" ht="24.75">
      <c r="A96" s="6"/>
      <c r="B96" s="6"/>
      <c r="C96" s="6"/>
      <c r="D96" s="6"/>
      <c r="E96" s="6"/>
      <c r="F96" s="6"/>
      <c r="G96" s="6"/>
      <c r="H96" s="6"/>
    </row>
    <row r="97" spans="1:8" ht="24.75">
      <c r="A97" s="6"/>
      <c r="B97" s="6"/>
      <c r="C97" s="6"/>
      <c r="D97" s="6"/>
      <c r="E97" s="6"/>
      <c r="F97" s="6"/>
      <c r="G97" s="6"/>
      <c r="H97" s="6"/>
    </row>
    <row r="98" spans="1:8" ht="24.75">
      <c r="A98" s="6"/>
      <c r="B98" s="6"/>
      <c r="C98" s="6"/>
      <c r="D98" s="6"/>
      <c r="E98" s="6"/>
      <c r="F98" s="6"/>
      <c r="G98" s="6"/>
      <c r="H98" s="6"/>
    </row>
    <row r="99" spans="1:8" ht="24.75">
      <c r="A99" s="6"/>
      <c r="B99" s="6"/>
      <c r="C99" s="6"/>
      <c r="D99" s="6"/>
      <c r="E99" s="6"/>
      <c r="F99" s="6"/>
      <c r="G99" s="6"/>
      <c r="H99" s="6"/>
    </row>
    <row r="100" spans="1:8" ht="24.75">
      <c r="A100" s="6"/>
      <c r="B100" s="6"/>
      <c r="C100" s="6"/>
      <c r="D100" s="6"/>
      <c r="E100" s="6"/>
      <c r="F100" s="6"/>
      <c r="G100" s="6"/>
      <c r="H100" s="6"/>
    </row>
    <row r="101" spans="1:8" ht="24.75">
      <c r="A101" s="6"/>
      <c r="B101" s="6"/>
      <c r="C101" s="6"/>
      <c r="D101" s="6"/>
      <c r="E101" s="6"/>
      <c r="F101" s="6"/>
      <c r="G101" s="6"/>
      <c r="H101" s="6"/>
    </row>
    <row r="102" spans="1:8" ht="24.75">
      <c r="A102" s="6"/>
      <c r="B102" s="6"/>
      <c r="C102" s="6"/>
      <c r="D102" s="6"/>
      <c r="E102" s="6"/>
      <c r="F102" s="6"/>
      <c r="G102" s="6"/>
      <c r="H102" s="6"/>
    </row>
    <row r="103" spans="1:8" ht="24.75">
      <c r="A103" s="6"/>
      <c r="B103" s="6"/>
      <c r="C103" s="6"/>
      <c r="D103" s="6"/>
      <c r="E103" s="6"/>
      <c r="F103" s="6"/>
      <c r="G103" s="6"/>
      <c r="H103" s="6"/>
    </row>
    <row r="104" spans="1:8" ht="24.75">
      <c r="A104" s="6"/>
      <c r="B104" s="6"/>
      <c r="C104" s="6"/>
      <c r="D104" s="6"/>
      <c r="E104" s="6"/>
      <c r="F104" s="6"/>
      <c r="G104" s="6"/>
      <c r="H104" s="6"/>
    </row>
    <row r="105" spans="1:8" ht="24.75">
      <c r="A105" s="6"/>
      <c r="B105" s="6"/>
      <c r="C105" s="6"/>
      <c r="D105" s="6"/>
      <c r="E105" s="6"/>
      <c r="F105" s="6"/>
      <c r="G105" s="6"/>
      <c r="H105" s="6"/>
    </row>
    <row r="106" spans="1:8" ht="24.75">
      <c r="A106" s="6"/>
      <c r="B106" s="6"/>
      <c r="C106" s="6"/>
      <c r="D106" s="6"/>
      <c r="E106" s="6"/>
      <c r="F106" s="6"/>
      <c r="G106" s="6"/>
      <c r="H106" s="6"/>
    </row>
    <row r="107" spans="1:8" ht="24.75">
      <c r="A107" s="6"/>
      <c r="B107" s="6"/>
      <c r="C107" s="6"/>
      <c r="D107" s="6"/>
      <c r="E107" s="6"/>
      <c r="F107" s="6"/>
      <c r="G107" s="6"/>
      <c r="H107" s="6"/>
    </row>
    <row r="108" spans="1:8" ht="24.75">
      <c r="A108" s="6"/>
      <c r="B108" s="6"/>
      <c r="C108" s="6"/>
      <c r="D108" s="6"/>
      <c r="E108" s="6"/>
      <c r="F108" s="6"/>
      <c r="G108" s="6"/>
      <c r="H108" s="6"/>
    </row>
    <row r="109" spans="1:8" ht="24.75">
      <c r="A109" s="6"/>
      <c r="B109" s="6"/>
      <c r="C109" s="6"/>
      <c r="D109" s="6"/>
      <c r="E109" s="6"/>
      <c r="F109" s="6"/>
      <c r="G109" s="6"/>
      <c r="H109" s="6"/>
    </row>
    <row r="110" spans="1:8" ht="24.75">
      <c r="A110" s="6"/>
      <c r="B110" s="6"/>
      <c r="C110" s="6"/>
      <c r="D110" s="6"/>
      <c r="E110" s="6"/>
      <c r="F110" s="6"/>
      <c r="G110" s="6"/>
      <c r="H110" s="6"/>
    </row>
    <row r="111" spans="1:8" ht="24.75">
      <c r="A111" s="6"/>
      <c r="B111" s="6"/>
      <c r="C111" s="6"/>
      <c r="D111" s="6"/>
      <c r="E111" s="6"/>
      <c r="F111" s="6"/>
      <c r="G111" s="6"/>
      <c r="H111" s="6"/>
    </row>
    <row r="112" spans="1:8" ht="24.75">
      <c r="A112" s="6"/>
      <c r="B112" s="6"/>
      <c r="C112" s="6"/>
      <c r="D112" s="6"/>
      <c r="E112" s="6"/>
      <c r="F112" s="6"/>
      <c r="G112" s="6"/>
      <c r="H112" s="6"/>
    </row>
    <row r="113" spans="1:8" ht="24.75">
      <c r="A113" s="6"/>
      <c r="B113" s="6"/>
      <c r="C113" s="6"/>
      <c r="D113" s="6"/>
      <c r="E113" s="6"/>
      <c r="F113" s="6"/>
      <c r="G113" s="6"/>
      <c r="H113" s="6"/>
    </row>
    <row r="114" spans="1:8" ht="24.75">
      <c r="A114" s="6"/>
      <c r="B114" s="6"/>
      <c r="C114" s="6"/>
      <c r="D114" s="6"/>
      <c r="E114" s="6"/>
      <c r="F114" s="6"/>
      <c r="G114" s="6"/>
      <c r="H114" s="6"/>
    </row>
    <row r="115" spans="1:8" ht="24.75">
      <c r="A115" s="6"/>
      <c r="B115" s="6"/>
      <c r="C115" s="6"/>
      <c r="D115" s="6"/>
      <c r="E115" s="6"/>
      <c r="F115" s="6"/>
      <c r="G115" s="6"/>
      <c r="H115" s="6"/>
    </row>
    <row r="116" spans="1:8" ht="24.75">
      <c r="A116" s="6"/>
      <c r="B116" s="6"/>
      <c r="C116" s="6"/>
      <c r="D116" s="6"/>
      <c r="E116" s="6"/>
      <c r="F116" s="6"/>
      <c r="G116" s="6"/>
      <c r="H116" s="6"/>
    </row>
    <row r="117" spans="1:8" ht="24.75">
      <c r="A117" s="6"/>
      <c r="B117" s="6"/>
      <c r="C117" s="6"/>
      <c r="D117" s="6"/>
      <c r="E117" s="6"/>
      <c r="F117" s="6"/>
      <c r="G117" s="6"/>
      <c r="H117" s="6"/>
    </row>
    <row r="118" spans="1:8" ht="24.75">
      <c r="A118" s="6"/>
      <c r="B118" s="6"/>
      <c r="C118" s="6"/>
      <c r="D118" s="6"/>
      <c r="E118" s="6"/>
      <c r="F118" s="6"/>
      <c r="G118" s="6"/>
      <c r="H118" s="6"/>
    </row>
    <row r="119" spans="1:8" ht="24.75">
      <c r="A119" s="6"/>
      <c r="B119" s="6"/>
      <c r="C119" s="6"/>
      <c r="D119" s="6"/>
      <c r="E119" s="6"/>
      <c r="F119" s="6"/>
      <c r="G119" s="6"/>
      <c r="H119" s="6"/>
    </row>
    <row r="120" spans="1:8" ht="24.75">
      <c r="A120" s="6"/>
      <c r="B120" s="6"/>
      <c r="C120" s="6"/>
      <c r="D120" s="6"/>
      <c r="E120" s="6"/>
      <c r="F120" s="6"/>
      <c r="G120" s="6"/>
      <c r="H120" s="6"/>
    </row>
    <row r="121" spans="1:8" ht="24.75">
      <c r="A121" s="6"/>
      <c r="B121" s="6"/>
      <c r="C121" s="6"/>
      <c r="D121" s="6"/>
      <c r="E121" s="6"/>
      <c r="F121" s="6"/>
      <c r="G121" s="6"/>
      <c r="H121" s="6"/>
    </row>
    <row r="122" spans="1:8" ht="24.75">
      <c r="A122" s="6"/>
      <c r="B122" s="6"/>
      <c r="C122" s="6"/>
      <c r="D122" s="6"/>
      <c r="E122" s="6"/>
      <c r="F122" s="6"/>
      <c r="G122" s="6"/>
      <c r="H122" s="6"/>
    </row>
    <row r="123" spans="1:8" ht="24.75">
      <c r="A123" s="6"/>
      <c r="B123" s="6"/>
      <c r="C123" s="6"/>
      <c r="D123" s="6"/>
      <c r="E123" s="6"/>
      <c r="F123" s="6"/>
      <c r="G123" s="6"/>
      <c r="H123" s="6"/>
    </row>
    <row r="124" spans="1:8" ht="24.75">
      <c r="A124" s="6"/>
      <c r="B124" s="6"/>
      <c r="C124" s="6"/>
      <c r="D124" s="6"/>
      <c r="E124" s="6"/>
      <c r="F124" s="6"/>
      <c r="G124" s="6"/>
      <c r="H124" s="6"/>
    </row>
    <row r="125" spans="1:8" ht="24.75">
      <c r="A125" s="6"/>
      <c r="B125" s="6"/>
      <c r="C125" s="6"/>
      <c r="D125" s="6"/>
      <c r="E125" s="6"/>
      <c r="F125" s="6"/>
      <c r="G125" s="6"/>
      <c r="H125" s="6"/>
    </row>
    <row r="126" spans="1:8" ht="24.75">
      <c r="A126" s="6"/>
      <c r="B126" s="6"/>
      <c r="C126" s="6"/>
      <c r="D126" s="6"/>
      <c r="E126" s="6"/>
      <c r="F126" s="6"/>
      <c r="G126" s="6"/>
      <c r="H126" s="6"/>
    </row>
    <row r="127" spans="1:8" ht="24.75">
      <c r="A127" s="6"/>
      <c r="B127" s="6"/>
      <c r="C127" s="6"/>
      <c r="D127" s="6"/>
      <c r="E127" s="6"/>
      <c r="F127" s="6"/>
      <c r="G127" s="6"/>
      <c r="H127" s="6"/>
    </row>
    <row r="128" spans="1:8" ht="24.75">
      <c r="A128" s="6"/>
      <c r="B128" s="6"/>
      <c r="C128" s="6"/>
      <c r="D128" s="6"/>
      <c r="E128" s="6"/>
      <c r="F128" s="6"/>
      <c r="G128" s="6"/>
      <c r="H128" s="6"/>
    </row>
    <row r="129" spans="1:8" ht="24.75">
      <c r="A129" s="6"/>
      <c r="B129" s="6"/>
      <c r="C129" s="6"/>
      <c r="D129" s="6"/>
      <c r="E129" s="6"/>
      <c r="F129" s="6"/>
      <c r="G129" s="6"/>
      <c r="H129" s="6"/>
    </row>
    <row r="130" spans="1:8" ht="24.75">
      <c r="A130" s="6"/>
      <c r="B130" s="6"/>
      <c r="C130" s="6"/>
      <c r="D130" s="6"/>
      <c r="E130" s="6"/>
      <c r="F130" s="6"/>
      <c r="G130" s="6"/>
      <c r="H130" s="6"/>
    </row>
    <row r="131" spans="1:8" ht="24.75">
      <c r="A131" s="6"/>
      <c r="B131" s="6"/>
      <c r="C131" s="6"/>
      <c r="D131" s="6"/>
      <c r="E131" s="6"/>
      <c r="F131" s="6"/>
      <c r="G131" s="6"/>
      <c r="H131" s="6"/>
    </row>
    <row r="132" spans="1:8" ht="24.75">
      <c r="A132" s="6"/>
      <c r="B132" s="6"/>
      <c r="C132" s="6"/>
      <c r="D132" s="6"/>
      <c r="E132" s="6"/>
      <c r="F132" s="6"/>
      <c r="G132" s="6"/>
      <c r="H132" s="6"/>
    </row>
    <row r="133" spans="1:8" ht="24.75">
      <c r="A133" s="6"/>
      <c r="B133" s="6"/>
      <c r="C133" s="6"/>
      <c r="D133" s="6"/>
      <c r="E133" s="6"/>
      <c r="F133" s="6"/>
      <c r="G133" s="6"/>
      <c r="H133" s="6"/>
    </row>
    <row r="134" spans="1:8" ht="24.75">
      <c r="A134" s="6"/>
      <c r="B134" s="6"/>
      <c r="C134" s="6"/>
      <c r="D134" s="6"/>
      <c r="E134" s="6"/>
      <c r="F134" s="6"/>
      <c r="G134" s="6"/>
      <c r="H134" s="6"/>
    </row>
    <row r="135" spans="1:8" ht="24.75">
      <c r="A135" s="6"/>
      <c r="B135" s="6"/>
      <c r="C135" s="6"/>
      <c r="D135" s="6"/>
      <c r="E135" s="6"/>
      <c r="F135" s="6"/>
      <c r="G135" s="6"/>
      <c r="H135" s="6"/>
    </row>
    <row r="136" spans="1:8" ht="24.75">
      <c r="A136" s="6"/>
      <c r="B136" s="6"/>
      <c r="C136" s="6"/>
      <c r="D136" s="6"/>
      <c r="E136" s="6"/>
      <c r="F136" s="6"/>
      <c r="G136" s="6"/>
      <c r="H136" s="6"/>
    </row>
    <row r="137" spans="1:8" ht="21">
      <c r="A137" s="5"/>
      <c r="B137" s="5"/>
      <c r="C137" s="5"/>
      <c r="D137" s="5"/>
      <c r="E137" s="5"/>
      <c r="F137" s="5"/>
      <c r="G137" s="5"/>
      <c r="H137" s="5"/>
    </row>
    <row r="138" spans="1:8" ht="21">
      <c r="A138" s="5"/>
      <c r="B138" s="5"/>
      <c r="C138" s="5"/>
      <c r="D138" s="5"/>
      <c r="E138" s="5"/>
      <c r="F138" s="5"/>
      <c r="G138" s="5"/>
      <c r="H138" s="5"/>
    </row>
    <row r="139" spans="1:8" ht="21">
      <c r="A139" s="5"/>
      <c r="B139" s="5"/>
      <c r="C139" s="5"/>
      <c r="D139" s="5"/>
      <c r="E139" s="5"/>
      <c r="F139" s="5"/>
      <c r="G139" s="5"/>
      <c r="H139" s="5"/>
    </row>
    <row r="140" spans="1:8" ht="21">
      <c r="A140" s="5"/>
      <c r="B140" s="5"/>
      <c r="C140" s="5"/>
      <c r="D140" s="5"/>
      <c r="E140" s="5"/>
      <c r="F140" s="5"/>
      <c r="G140" s="5"/>
      <c r="H140" s="5"/>
    </row>
    <row r="141" spans="1:8" ht="21">
      <c r="A141" s="5"/>
      <c r="B141" s="5"/>
      <c r="C141" s="5"/>
      <c r="D141" s="5"/>
      <c r="E141" s="5"/>
      <c r="F141" s="5"/>
      <c r="G141" s="5"/>
      <c r="H141" s="5"/>
    </row>
    <row r="142" spans="1:8" ht="21">
      <c r="A142" s="5"/>
      <c r="B142" s="5"/>
      <c r="C142" s="5"/>
      <c r="D142" s="5"/>
      <c r="E142" s="5"/>
      <c r="F142" s="5"/>
      <c r="G142" s="5"/>
      <c r="H142" s="5"/>
    </row>
    <row r="143" spans="1:8" ht="21">
      <c r="A143" s="5"/>
      <c r="B143" s="5"/>
      <c r="C143" s="5"/>
      <c r="D143" s="5"/>
      <c r="E143" s="5"/>
      <c r="F143" s="5"/>
      <c r="G143" s="5"/>
      <c r="H143" s="5"/>
    </row>
    <row r="144" spans="1:8" ht="21">
      <c r="A144" s="5"/>
      <c r="B144" s="5"/>
      <c r="C144" s="5"/>
      <c r="D144" s="5"/>
      <c r="E144" s="5"/>
      <c r="F144" s="5"/>
      <c r="G144" s="5"/>
      <c r="H144" s="5"/>
    </row>
    <row r="145" spans="1:8" ht="21">
      <c r="A145" s="5"/>
      <c r="B145" s="5"/>
      <c r="C145" s="5"/>
      <c r="D145" s="5"/>
      <c r="E145" s="5"/>
      <c r="F145" s="5"/>
      <c r="G145" s="5"/>
      <c r="H145" s="5"/>
    </row>
    <row r="146" spans="1:8" ht="21">
      <c r="A146" s="5"/>
      <c r="B146" s="5"/>
      <c r="C146" s="5"/>
      <c r="D146" s="5"/>
      <c r="E146" s="5"/>
      <c r="F146" s="5"/>
      <c r="G146" s="5"/>
      <c r="H146" s="5"/>
    </row>
    <row r="147" spans="1:8" ht="21">
      <c r="A147" s="5"/>
      <c r="B147" s="5"/>
      <c r="C147" s="5"/>
      <c r="D147" s="5"/>
      <c r="E147" s="5"/>
      <c r="F147" s="5"/>
      <c r="G147" s="5"/>
      <c r="H147" s="5"/>
    </row>
    <row r="148" spans="1:8" ht="21">
      <c r="A148" s="5"/>
      <c r="B148" s="5"/>
      <c r="C148" s="5"/>
      <c r="D148" s="5"/>
      <c r="E148" s="5"/>
      <c r="F148" s="5"/>
      <c r="G148" s="5"/>
      <c r="H148" s="5"/>
    </row>
    <row r="149" spans="1:8" ht="21">
      <c r="A149" s="5"/>
      <c r="B149" s="5"/>
      <c r="C149" s="5"/>
      <c r="D149" s="5"/>
      <c r="E149" s="5"/>
      <c r="F149" s="5"/>
      <c r="G149" s="5"/>
      <c r="H149" s="5"/>
    </row>
  </sheetData>
  <mergeCells count="26">
    <mergeCell ref="B6:C6"/>
    <mergeCell ref="A8:A9"/>
    <mergeCell ref="B8:C9"/>
    <mergeCell ref="D8:E8"/>
    <mergeCell ref="F8:F9"/>
    <mergeCell ref="G8:H8"/>
    <mergeCell ref="I8:I9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A14:A20"/>
    <mergeCell ref="G19:H19"/>
    <mergeCell ref="G20:H20"/>
    <mergeCell ref="G21:I21"/>
    <mergeCell ref="G14:H14"/>
    <mergeCell ref="G15:H15"/>
    <mergeCell ref="G16:H16"/>
    <mergeCell ref="G17:H17"/>
    <mergeCell ref="G18:H18"/>
  </mergeCells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M50"/>
  <sheetViews>
    <sheetView showGridLines="0" workbookViewId="0">
      <selection activeCell="J18" sqref="J18"/>
    </sheetView>
  </sheetViews>
  <sheetFormatPr defaultRowHeight="14.25"/>
  <cols>
    <col min="1" max="1" width="5.25" customWidth="1"/>
    <col min="2" max="2" width="25.5" customWidth="1"/>
    <col min="3" max="3" width="13.75" customWidth="1"/>
    <col min="4" max="4" width="13.5" customWidth="1"/>
    <col min="5" max="5" width="14.25" customWidth="1"/>
    <col min="6" max="6" width="16" customWidth="1"/>
    <col min="7" max="7" width="27.25" customWidth="1"/>
    <col min="8" max="8" width="11.875" bestFit="1" customWidth="1"/>
  </cols>
  <sheetData>
    <row r="1" spans="1:13" ht="18.75">
      <c r="A1" s="14" t="s">
        <v>138</v>
      </c>
      <c r="B1" s="14"/>
      <c r="C1" s="14"/>
      <c r="D1" s="14"/>
      <c r="E1" s="14"/>
      <c r="F1" s="14"/>
      <c r="G1" s="15" t="s">
        <v>146</v>
      </c>
      <c r="H1" s="3"/>
      <c r="I1" s="4"/>
      <c r="J1" s="4"/>
      <c r="K1" s="4"/>
      <c r="L1" s="4"/>
      <c r="M1" s="4"/>
    </row>
    <row r="2" spans="1:13" ht="18.75">
      <c r="A2" s="14" t="s">
        <v>342</v>
      </c>
      <c r="B2" s="14"/>
      <c r="C2" s="14"/>
      <c r="D2" s="14"/>
      <c r="E2" s="14"/>
      <c r="F2" s="14"/>
      <c r="G2" s="14"/>
      <c r="H2" s="3"/>
      <c r="I2" s="4"/>
      <c r="J2" s="4"/>
      <c r="K2" s="4"/>
      <c r="L2" s="4"/>
      <c r="M2" s="4"/>
    </row>
    <row r="3" spans="1:13" ht="18.75">
      <c r="A3" s="14" t="s">
        <v>343</v>
      </c>
      <c r="B3" s="14"/>
      <c r="C3" s="14"/>
      <c r="D3" s="14" t="s">
        <v>118</v>
      </c>
      <c r="E3" s="16" t="s">
        <v>344</v>
      </c>
      <c r="F3" s="14" t="s">
        <v>119</v>
      </c>
      <c r="G3" s="14"/>
      <c r="H3" s="3"/>
      <c r="I3" s="4"/>
      <c r="J3" s="4"/>
      <c r="K3" s="4"/>
      <c r="L3" s="4"/>
      <c r="M3" s="4"/>
    </row>
    <row r="4" spans="1:13" ht="18.75">
      <c r="A4" s="14" t="s">
        <v>120</v>
      </c>
      <c r="B4" s="14"/>
      <c r="C4" s="14"/>
      <c r="D4" s="14" t="s">
        <v>141</v>
      </c>
      <c r="E4" s="17" t="s">
        <v>345</v>
      </c>
      <c r="F4" s="17" t="s">
        <v>317</v>
      </c>
      <c r="G4" s="14"/>
      <c r="H4" s="3"/>
      <c r="I4" s="4"/>
      <c r="J4" s="4"/>
      <c r="K4" s="4"/>
      <c r="L4" s="4"/>
      <c r="M4" s="4"/>
    </row>
    <row r="5" spans="1:13" ht="18.75" customHeight="1">
      <c r="A5" s="470" t="s">
        <v>129</v>
      </c>
      <c r="B5" s="470" t="s">
        <v>43</v>
      </c>
      <c r="C5" s="472" t="s">
        <v>121</v>
      </c>
      <c r="D5" s="473"/>
      <c r="E5" s="474"/>
      <c r="F5" s="470" t="s">
        <v>122</v>
      </c>
      <c r="G5" s="470" t="s">
        <v>142</v>
      </c>
      <c r="H5" s="3"/>
      <c r="I5" s="4"/>
      <c r="J5" s="4"/>
      <c r="K5" s="4"/>
      <c r="L5" s="4"/>
      <c r="M5" s="4"/>
    </row>
    <row r="6" spans="1:13" ht="18.75" customHeight="1">
      <c r="A6" s="471"/>
      <c r="B6" s="471"/>
      <c r="C6" s="475"/>
      <c r="D6" s="476"/>
      <c r="E6" s="477"/>
      <c r="F6" s="471"/>
      <c r="G6" s="471"/>
      <c r="H6" s="3"/>
      <c r="I6" s="4"/>
      <c r="J6" s="4"/>
      <c r="K6" s="4"/>
      <c r="L6" s="4"/>
      <c r="M6" s="4"/>
    </row>
    <row r="7" spans="1:13" ht="18.75">
      <c r="A7" s="18">
        <v>1</v>
      </c>
      <c r="B7" s="19" t="s">
        <v>123</v>
      </c>
      <c r="C7" s="467">
        <f>'ปร.4 ถนนลูกรัง'!I18</f>
        <v>365689.1825</v>
      </c>
      <c r="D7" s="468"/>
      <c r="E7" s="469"/>
      <c r="F7" s="305">
        <v>1.3642000000000001</v>
      </c>
      <c r="G7" s="21">
        <f>C7*F7</f>
        <v>498873.18276650005</v>
      </c>
      <c r="H7" s="3"/>
      <c r="I7" s="4"/>
      <c r="J7" s="4"/>
      <c r="K7" s="4"/>
      <c r="L7" s="4"/>
      <c r="M7" s="4"/>
    </row>
    <row r="8" spans="1:13" ht="18.75">
      <c r="A8" s="18"/>
      <c r="B8" s="19" t="s">
        <v>124</v>
      </c>
      <c r="C8" s="454"/>
      <c r="D8" s="455"/>
      <c r="E8" s="456"/>
      <c r="F8" s="20"/>
      <c r="G8" s="21">
        <f>C8*F8</f>
        <v>0</v>
      </c>
      <c r="H8" s="3"/>
      <c r="I8" s="4"/>
      <c r="J8" s="4"/>
      <c r="K8" s="4"/>
      <c r="L8" s="4"/>
      <c r="M8" s="4"/>
    </row>
    <row r="9" spans="1:13" ht="18.75">
      <c r="A9" s="18">
        <v>3</v>
      </c>
      <c r="B9" s="19" t="s">
        <v>125</v>
      </c>
      <c r="C9" s="454"/>
      <c r="D9" s="455"/>
      <c r="E9" s="456"/>
      <c r="F9" s="20"/>
      <c r="G9" s="21">
        <f>C9*F9</f>
        <v>0</v>
      </c>
      <c r="H9" s="3"/>
      <c r="I9" s="4"/>
      <c r="J9" s="4"/>
      <c r="K9" s="4"/>
      <c r="L9" s="4"/>
      <c r="M9" s="4"/>
    </row>
    <row r="10" spans="1:13" ht="18.75">
      <c r="A10" s="18">
        <v>4</v>
      </c>
      <c r="B10" s="19" t="s">
        <v>126</v>
      </c>
      <c r="C10" s="454"/>
      <c r="D10" s="455"/>
      <c r="E10" s="456"/>
      <c r="F10" s="20"/>
      <c r="G10" s="21">
        <f t="shared" ref="G10" si="0">C10*F10</f>
        <v>0</v>
      </c>
      <c r="H10" s="3"/>
      <c r="I10" s="4"/>
      <c r="J10" s="4"/>
      <c r="K10" s="4"/>
      <c r="L10" s="4"/>
      <c r="M10" s="4"/>
    </row>
    <row r="11" spans="1:13" ht="18.75">
      <c r="A11" s="22"/>
      <c r="B11" s="19" t="s">
        <v>159</v>
      </c>
      <c r="C11" s="457" t="s">
        <v>127</v>
      </c>
      <c r="D11" s="458"/>
      <c r="E11" s="23"/>
      <c r="F11" s="24"/>
      <c r="G11" s="25">
        <f>SUM(G7:G10)</f>
        <v>498873.18276650005</v>
      </c>
      <c r="H11" s="3"/>
      <c r="I11" s="4"/>
      <c r="J11" s="4"/>
      <c r="K11" s="4"/>
      <c r="L11" s="4"/>
      <c r="M11" s="4"/>
    </row>
    <row r="12" spans="1:13" ht="18.75">
      <c r="A12" s="22"/>
      <c r="B12" s="26" t="s">
        <v>314</v>
      </c>
      <c r="C12" s="444" t="s">
        <v>242</v>
      </c>
      <c r="D12" s="445"/>
      <c r="E12" s="23"/>
      <c r="F12" s="24"/>
      <c r="G12" s="25">
        <f>INT(G11/1000)*1000</f>
        <v>498000</v>
      </c>
      <c r="H12" s="4"/>
      <c r="I12" s="4"/>
      <c r="J12" s="4"/>
      <c r="K12" s="4"/>
      <c r="L12" s="4"/>
      <c r="M12" s="4"/>
    </row>
    <row r="13" spans="1:13" ht="18.75">
      <c r="A13" s="22"/>
      <c r="B13" s="26" t="s">
        <v>240</v>
      </c>
      <c r="C13" s="446" t="s">
        <v>106</v>
      </c>
      <c r="D13" s="447"/>
      <c r="E13" s="447"/>
      <c r="F13" s="448"/>
      <c r="G13" s="27" t="str">
        <f>BAHTTEXT(G12)</f>
        <v>สี่แสนเก้าหมื่นแปดพันบาทถ้วน</v>
      </c>
      <c r="H13" s="3"/>
      <c r="I13" s="4"/>
      <c r="J13" s="4"/>
      <c r="K13" s="4"/>
      <c r="L13" s="4"/>
      <c r="M13" s="4"/>
    </row>
    <row r="14" spans="1:13" ht="18.75">
      <c r="A14" s="28"/>
      <c r="B14" s="29" t="s">
        <v>94</v>
      </c>
      <c r="C14" s="30"/>
      <c r="D14" s="30"/>
      <c r="E14" s="30"/>
      <c r="F14" s="30"/>
      <c r="G14" s="4"/>
      <c r="H14" s="3"/>
      <c r="I14" s="4"/>
      <c r="J14" s="4"/>
      <c r="K14" s="4"/>
      <c r="L14" s="4"/>
      <c r="M14" s="4"/>
    </row>
    <row r="15" spans="1:13" ht="18.75">
      <c r="A15" s="31" t="s">
        <v>311</v>
      </c>
      <c r="B15" s="32"/>
      <c r="C15" s="31"/>
      <c r="D15" s="31"/>
      <c r="E15" s="31"/>
      <c r="F15" s="31"/>
      <c r="G15" s="31"/>
      <c r="H15" s="3"/>
      <c r="I15" s="4"/>
      <c r="J15" s="4"/>
      <c r="K15" s="4"/>
      <c r="L15" s="4"/>
      <c r="M15" s="4"/>
    </row>
    <row r="16" spans="1:13" ht="18.75">
      <c r="A16" s="31" t="s">
        <v>282</v>
      </c>
      <c r="B16" s="31"/>
      <c r="C16" s="31"/>
      <c r="D16" s="31"/>
      <c r="E16" s="31"/>
      <c r="F16" s="31"/>
      <c r="G16" s="31"/>
      <c r="H16" s="3"/>
      <c r="I16" s="4"/>
      <c r="J16" s="4"/>
      <c r="K16" s="4"/>
      <c r="L16" s="4"/>
      <c r="M16" s="4"/>
    </row>
    <row r="17" spans="1:13" ht="18.75">
      <c r="A17" s="31" t="s">
        <v>279</v>
      </c>
      <c r="B17" s="31"/>
      <c r="C17" s="31"/>
      <c r="D17" s="31"/>
      <c r="E17" s="31"/>
      <c r="F17" s="31"/>
      <c r="G17" s="31"/>
      <c r="H17" s="3"/>
      <c r="I17" s="4"/>
      <c r="J17" s="4"/>
      <c r="K17" s="4"/>
      <c r="L17" s="4"/>
      <c r="M17" s="4"/>
    </row>
    <row r="18" spans="1:13" ht="18.75">
      <c r="A18" s="295" t="s">
        <v>313</v>
      </c>
      <c r="B18" s="31"/>
      <c r="C18" s="31"/>
      <c r="D18" s="31"/>
      <c r="E18" s="31"/>
      <c r="F18" s="31"/>
      <c r="G18" s="31"/>
      <c r="H18" s="3"/>
      <c r="I18" s="4"/>
      <c r="J18" s="4"/>
      <c r="K18" s="4"/>
      <c r="L18" s="4"/>
      <c r="M18" s="4"/>
    </row>
    <row r="19" spans="1:13" ht="18.75">
      <c r="A19" s="31"/>
      <c r="B19" s="31"/>
      <c r="C19" s="31"/>
      <c r="D19" s="31"/>
      <c r="E19" s="31"/>
      <c r="F19" s="31"/>
      <c r="G19" s="31"/>
      <c r="H19" s="3"/>
      <c r="I19" s="4"/>
      <c r="J19" s="4"/>
      <c r="K19" s="4"/>
      <c r="L19" s="4"/>
      <c r="M19" s="4"/>
    </row>
    <row r="20" spans="1:13" ht="18.75">
      <c r="A20" s="31"/>
      <c r="B20" s="31" t="s">
        <v>241</v>
      </c>
      <c r="C20" s="31"/>
      <c r="D20" s="31"/>
      <c r="E20" s="31"/>
      <c r="F20" s="31"/>
      <c r="G20" s="31"/>
      <c r="H20" s="3"/>
      <c r="I20" s="4"/>
      <c r="J20" s="4"/>
      <c r="K20" s="4"/>
      <c r="L20" s="4"/>
      <c r="M20" s="4"/>
    </row>
    <row r="21" spans="1:13" ht="18.75">
      <c r="A21" s="31"/>
      <c r="B21" s="31" t="s">
        <v>152</v>
      </c>
      <c r="C21" s="31"/>
      <c r="D21" s="31"/>
      <c r="E21" s="31"/>
      <c r="F21" s="31"/>
      <c r="G21" s="31"/>
      <c r="H21" s="3"/>
      <c r="I21" s="4"/>
      <c r="J21" s="4"/>
      <c r="K21" s="4"/>
      <c r="L21" s="4"/>
      <c r="M21" s="4"/>
    </row>
    <row r="22" spans="1:13" ht="18.75">
      <c r="A22" s="31"/>
      <c r="B22" s="31" t="s">
        <v>243</v>
      </c>
      <c r="C22" s="31"/>
      <c r="D22" s="31"/>
      <c r="E22" s="31"/>
      <c r="F22" s="31"/>
      <c r="G22" s="31"/>
      <c r="H22" s="3"/>
      <c r="I22" s="4"/>
      <c r="J22" s="4"/>
      <c r="K22" s="4"/>
      <c r="L22" s="4"/>
      <c r="M22" s="4"/>
    </row>
    <row r="23" spans="1:13" ht="21">
      <c r="A23" s="33"/>
      <c r="B23" s="31" t="s">
        <v>151</v>
      </c>
      <c r="C23" s="33" t="s">
        <v>224</v>
      </c>
      <c r="D23" s="33"/>
      <c r="E23" s="33"/>
      <c r="F23" s="33"/>
      <c r="G23" s="33"/>
      <c r="H23" s="4"/>
      <c r="I23" s="4"/>
      <c r="J23" s="4"/>
      <c r="K23" s="4"/>
      <c r="L23" s="4"/>
      <c r="M23" s="4"/>
    </row>
    <row r="24" spans="1:13" ht="21">
      <c r="A24" s="33"/>
      <c r="B24" s="33"/>
      <c r="C24" s="33" t="s">
        <v>225</v>
      </c>
      <c r="D24" s="33"/>
      <c r="E24" s="33"/>
      <c r="F24" s="33"/>
      <c r="G24" s="33"/>
      <c r="H24" s="4"/>
      <c r="I24" s="4"/>
      <c r="J24" s="4"/>
      <c r="K24" s="4"/>
      <c r="L24" s="4"/>
      <c r="M24" s="4"/>
    </row>
    <row r="25" spans="1:13" ht="21">
      <c r="A25" s="33"/>
      <c r="B25" s="33"/>
      <c r="C25" s="33" t="s">
        <v>226</v>
      </c>
      <c r="D25" s="33"/>
      <c r="E25" s="33"/>
      <c r="F25" s="33"/>
      <c r="G25" s="33"/>
      <c r="H25" s="4"/>
      <c r="I25" s="4"/>
      <c r="J25" s="4"/>
      <c r="K25" s="4"/>
      <c r="L25" s="4"/>
      <c r="M25" s="4"/>
    </row>
    <row r="26" spans="1:13" ht="18.75">
      <c r="A26" s="302" t="s">
        <v>262</v>
      </c>
      <c r="B26" s="14"/>
      <c r="C26" s="14"/>
      <c r="D26" s="14"/>
      <c r="E26" s="14"/>
      <c r="F26" s="14"/>
      <c r="G26" s="15" t="s">
        <v>146</v>
      </c>
    </row>
    <row r="27" spans="1:13" ht="18.75">
      <c r="A27" s="14" t="str">
        <f>A2</f>
        <v xml:space="preserve">รายการประมาณการ   โครงการซ่อมแซมผิวจราจรถนนลูกรังเพื่อการกษตรสายลานมัน ก.รุ่งโรจน์ -ซับกระทิง   หมู่ที่                                                                                                                                                                                                         </v>
      </c>
      <c r="B27" s="14"/>
      <c r="C27" s="14"/>
      <c r="D27" s="14"/>
      <c r="E27" s="14"/>
      <c r="F27" s="14"/>
      <c r="G27" s="14"/>
    </row>
    <row r="28" spans="1:13" ht="18.75">
      <c r="A28" s="14" t="str">
        <f>A3</f>
        <v xml:space="preserve">สถานที่ก่อสร้าง    บ้านไทรงาม หมู่ที่                                                                                                                            </v>
      </c>
      <c r="B28" s="14"/>
      <c r="C28" s="14"/>
      <c r="D28" s="14" t="s">
        <v>118</v>
      </c>
      <c r="E28" s="16" t="str">
        <f>E3</f>
        <v>จข 7/2566-2</v>
      </c>
      <c r="F28" s="14" t="s">
        <v>119</v>
      </c>
      <c r="G28" s="14"/>
    </row>
    <row r="29" spans="1:13" ht="18.75">
      <c r="A29" s="14" t="s">
        <v>274</v>
      </c>
      <c r="B29" s="14"/>
      <c r="C29" s="14"/>
      <c r="D29" s="14" t="s">
        <v>273</v>
      </c>
      <c r="E29" s="17" t="s">
        <v>286</v>
      </c>
      <c r="F29" s="17" t="s">
        <v>317</v>
      </c>
      <c r="G29" s="14"/>
    </row>
    <row r="30" spans="1:13">
      <c r="A30" s="459" t="s">
        <v>129</v>
      </c>
      <c r="B30" s="459" t="s">
        <v>43</v>
      </c>
      <c r="C30" s="461" t="s">
        <v>121</v>
      </c>
      <c r="D30" s="462"/>
      <c r="E30" s="463"/>
      <c r="F30" s="459" t="s">
        <v>122</v>
      </c>
      <c r="G30" s="459" t="s">
        <v>142</v>
      </c>
    </row>
    <row r="31" spans="1:13">
      <c r="A31" s="460"/>
      <c r="B31" s="460"/>
      <c r="C31" s="464"/>
      <c r="D31" s="465"/>
      <c r="E31" s="466"/>
      <c r="F31" s="460"/>
      <c r="G31" s="460"/>
    </row>
    <row r="32" spans="1:13" ht="18.75">
      <c r="A32" s="18">
        <v>1</v>
      </c>
      <c r="B32" s="19" t="s">
        <v>123</v>
      </c>
      <c r="C32" s="451">
        <f>'ปร.4 ถนนลูกรัง'!I42</f>
        <v>365689.1825</v>
      </c>
      <c r="D32" s="452"/>
      <c r="E32" s="453"/>
      <c r="F32" s="305">
        <v>1.3642000000000001</v>
      </c>
      <c r="G32" s="21">
        <f>C32*F32</f>
        <v>498873.18276650005</v>
      </c>
    </row>
    <row r="33" spans="1:7" ht="18.75">
      <c r="A33" s="18"/>
      <c r="B33" s="19" t="s">
        <v>124</v>
      </c>
      <c r="C33" s="454"/>
      <c r="D33" s="455"/>
      <c r="E33" s="456"/>
      <c r="F33" s="20"/>
      <c r="G33" s="21">
        <f>C33*F33</f>
        <v>0</v>
      </c>
    </row>
    <row r="34" spans="1:7" ht="18.75">
      <c r="A34" s="18">
        <v>3</v>
      </c>
      <c r="B34" s="19" t="s">
        <v>125</v>
      </c>
      <c r="C34" s="454"/>
      <c r="D34" s="455"/>
      <c r="E34" s="456"/>
      <c r="F34" s="20"/>
      <c r="G34" s="21">
        <f>C34*F34</f>
        <v>0</v>
      </c>
    </row>
    <row r="35" spans="1:7" ht="18.75">
      <c r="A35" s="18">
        <v>4</v>
      </c>
      <c r="B35" s="19" t="s">
        <v>126</v>
      </c>
      <c r="C35" s="454"/>
      <c r="D35" s="455"/>
      <c r="E35" s="456"/>
      <c r="F35" s="20"/>
      <c r="G35" s="21">
        <f t="shared" ref="G35" si="1">C35*F35</f>
        <v>0</v>
      </c>
    </row>
    <row r="36" spans="1:7" ht="18.75">
      <c r="A36" s="22"/>
      <c r="B36" s="19" t="s">
        <v>159</v>
      </c>
      <c r="C36" s="457" t="s">
        <v>127</v>
      </c>
      <c r="D36" s="458"/>
      <c r="E36" s="297"/>
      <c r="F36" s="24"/>
      <c r="G36" s="25">
        <f>SUM(G32:G35)</f>
        <v>498873.18276650005</v>
      </c>
    </row>
    <row r="37" spans="1:7" ht="18.75">
      <c r="A37" s="22"/>
      <c r="B37" s="26" t="s">
        <v>314</v>
      </c>
      <c r="C37" s="444" t="s">
        <v>261</v>
      </c>
      <c r="D37" s="445"/>
      <c r="E37" s="297"/>
      <c r="F37" s="24"/>
      <c r="G37" s="25">
        <f>INT(G36/1000)*1000</f>
        <v>498000</v>
      </c>
    </row>
    <row r="38" spans="1:7" ht="18.75">
      <c r="A38" s="22"/>
      <c r="B38" s="26" t="s">
        <v>240</v>
      </c>
      <c r="C38" s="446" t="s">
        <v>106</v>
      </c>
      <c r="D38" s="447"/>
      <c r="E38" s="447"/>
      <c r="F38" s="448"/>
      <c r="G38" s="27" t="str">
        <f>BAHTTEXT(G37)</f>
        <v>สี่แสนเก้าหมื่นแปดพันบาทถ้วน</v>
      </c>
    </row>
    <row r="39" spans="1:7" ht="18.75">
      <c r="A39" s="449" t="s">
        <v>275</v>
      </c>
      <c r="B39" s="449"/>
      <c r="C39" s="449"/>
      <c r="D39" s="449"/>
      <c r="E39" s="449"/>
      <c r="F39" s="449"/>
      <c r="G39" s="4"/>
    </row>
    <row r="40" spans="1:7" ht="18.75">
      <c r="A40" s="450" t="s">
        <v>244</v>
      </c>
      <c r="B40" s="450"/>
      <c r="C40" s="450"/>
      <c r="D40" s="450"/>
      <c r="E40" s="450"/>
      <c r="F40" s="31"/>
      <c r="G40" s="31"/>
    </row>
    <row r="41" spans="1:7" ht="18.75">
      <c r="A41" s="301" t="s">
        <v>245</v>
      </c>
      <c r="B41" s="301"/>
      <c r="C41" s="301"/>
      <c r="D41" s="301"/>
      <c r="E41" s="301"/>
      <c r="F41" s="301"/>
      <c r="G41" s="31"/>
    </row>
    <row r="42" spans="1:7" ht="18.75">
      <c r="A42" s="31"/>
      <c r="B42" s="31" t="s">
        <v>246</v>
      </c>
      <c r="C42" s="31"/>
      <c r="D42" s="31"/>
      <c r="E42" s="31"/>
      <c r="F42" s="31"/>
      <c r="G42" s="31"/>
    </row>
    <row r="43" spans="1:7" ht="18.75">
      <c r="A43" s="295"/>
      <c r="B43" s="31" t="s">
        <v>265</v>
      </c>
      <c r="C43" s="31"/>
      <c r="D43" s="31"/>
      <c r="E43" s="31"/>
      <c r="F43" s="31"/>
      <c r="G43" s="31"/>
    </row>
    <row r="44" spans="1:7" ht="18.75">
      <c r="A44" s="31"/>
      <c r="B44" s="31" t="s">
        <v>276</v>
      </c>
      <c r="C44" s="31"/>
      <c r="D44" s="31" t="s">
        <v>266</v>
      </c>
      <c r="E44" s="31"/>
      <c r="F44" s="31"/>
      <c r="G44" s="31"/>
    </row>
    <row r="45" spans="1:7" ht="18.75">
      <c r="A45" s="31"/>
      <c r="B45" s="31" t="s">
        <v>247</v>
      </c>
      <c r="C45" s="31"/>
      <c r="D45" s="31"/>
      <c r="E45" s="31"/>
      <c r="F45" s="31" t="s">
        <v>249</v>
      </c>
      <c r="G45" s="31"/>
    </row>
    <row r="46" spans="1:7" ht="18.75">
      <c r="A46" s="31"/>
      <c r="B46" s="31" t="s">
        <v>267</v>
      </c>
      <c r="C46" s="31"/>
      <c r="D46" s="31"/>
      <c r="E46" s="31"/>
      <c r="F46" s="31" t="s">
        <v>248</v>
      </c>
      <c r="G46" s="31"/>
    </row>
    <row r="47" spans="1:7" ht="18.75">
      <c r="A47" s="31"/>
      <c r="B47" s="31" t="s">
        <v>268</v>
      </c>
      <c r="C47" s="31"/>
      <c r="D47" s="31"/>
      <c r="E47" s="31"/>
      <c r="F47" s="31" t="s">
        <v>250</v>
      </c>
      <c r="G47" s="31"/>
    </row>
    <row r="48" spans="1:7" ht="21">
      <c r="A48" s="33"/>
      <c r="B48" s="31"/>
      <c r="C48" s="33" t="s">
        <v>224</v>
      </c>
      <c r="D48" s="33"/>
      <c r="E48" s="33"/>
      <c r="F48" s="33"/>
      <c r="G48" s="33"/>
    </row>
    <row r="49" spans="1:7" ht="21">
      <c r="A49" s="33"/>
      <c r="B49" s="33"/>
      <c r="C49" s="33" t="s">
        <v>225</v>
      </c>
      <c r="D49" s="33"/>
      <c r="E49" s="33"/>
      <c r="F49" s="33"/>
      <c r="G49" s="33"/>
    </row>
    <row r="50" spans="1:7" ht="21">
      <c r="A50" s="33"/>
      <c r="B50" s="33"/>
      <c r="C50" s="33" t="s">
        <v>259</v>
      </c>
      <c r="D50" s="33"/>
      <c r="E50" s="33"/>
      <c r="F50" s="33"/>
      <c r="G50" s="33"/>
    </row>
  </sheetData>
  <mergeCells count="26">
    <mergeCell ref="B5:B6"/>
    <mergeCell ref="A5:A6"/>
    <mergeCell ref="C5:E6"/>
    <mergeCell ref="F5:F6"/>
    <mergeCell ref="G5:G6"/>
    <mergeCell ref="C11:D11"/>
    <mergeCell ref="C12:D12"/>
    <mergeCell ref="C13:F13"/>
    <mergeCell ref="C7:E7"/>
    <mergeCell ref="C8:E8"/>
    <mergeCell ref="C9:E9"/>
    <mergeCell ref="C10:E10"/>
    <mergeCell ref="A30:A31"/>
    <mergeCell ref="B30:B31"/>
    <mergeCell ref="C30:E31"/>
    <mergeCell ref="F30:F31"/>
    <mergeCell ref="G30:G31"/>
    <mergeCell ref="C37:D37"/>
    <mergeCell ref="C38:F38"/>
    <mergeCell ref="A39:F39"/>
    <mergeCell ref="A40:E40"/>
    <mergeCell ref="C32:E32"/>
    <mergeCell ref="C33:E33"/>
    <mergeCell ref="C34:E34"/>
    <mergeCell ref="C35:E35"/>
    <mergeCell ref="C36:D36"/>
  </mergeCells>
  <printOptions headings="1"/>
  <pageMargins left="0.7" right="0.7" top="0.75" bottom="0.75" header="0.3" footer="0.3"/>
  <pageSetup paperSize="9" orientation="landscape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A1:O52"/>
  <sheetViews>
    <sheetView showGridLines="0" workbookViewId="0">
      <selection activeCell="A2" sqref="A2:I2"/>
    </sheetView>
  </sheetViews>
  <sheetFormatPr defaultRowHeight="14.25"/>
  <cols>
    <col min="1" max="1" width="9.125" bestFit="1" customWidth="1"/>
    <col min="2" max="2" width="25.625" customWidth="1"/>
    <col min="3" max="3" width="10.875" customWidth="1"/>
    <col min="4" max="4" width="10.5" customWidth="1"/>
    <col min="5" max="5" width="9" customWidth="1"/>
    <col min="6" max="6" width="12.375" customWidth="1"/>
    <col min="7" max="7" width="11.125" bestFit="1" customWidth="1"/>
    <col min="8" max="8" width="9.875" customWidth="1"/>
    <col min="9" max="9" width="12.75" customWidth="1"/>
    <col min="12" max="12" width="11.875" bestFit="1" customWidth="1"/>
  </cols>
  <sheetData>
    <row r="1" spans="1:15" ht="22.5" customHeight="1">
      <c r="A1" s="491" t="s">
        <v>164</v>
      </c>
      <c r="B1" s="492"/>
      <c r="C1" s="492"/>
      <c r="D1" s="492"/>
      <c r="E1" s="492"/>
      <c r="F1" s="492"/>
      <c r="G1" s="492"/>
      <c r="H1" s="492"/>
      <c r="I1" s="492"/>
      <c r="J1" s="38" t="s">
        <v>147</v>
      </c>
      <c r="K1" s="304"/>
    </row>
    <row r="2" spans="1:15" ht="18.75">
      <c r="A2" s="490" t="s">
        <v>289</v>
      </c>
      <c r="B2" s="490"/>
      <c r="C2" s="490"/>
      <c r="D2" s="490"/>
      <c r="E2" s="490"/>
      <c r="F2" s="490"/>
      <c r="G2" s="490"/>
      <c r="H2" s="490"/>
      <c r="I2" s="490"/>
      <c r="J2" s="4"/>
      <c r="K2" s="4"/>
    </row>
    <row r="3" spans="1:15" ht="18.75">
      <c r="A3" s="490" t="s">
        <v>290</v>
      </c>
      <c r="B3" s="490"/>
      <c r="C3" s="490"/>
      <c r="D3" s="490"/>
      <c r="E3" s="490"/>
      <c r="F3" s="490"/>
      <c r="G3" s="490"/>
      <c r="H3" s="490"/>
      <c r="I3" s="490"/>
      <c r="J3" s="4"/>
      <c r="K3" s="4"/>
    </row>
    <row r="4" spans="1:15" ht="18.75">
      <c r="A4" s="490" t="s">
        <v>166</v>
      </c>
      <c r="B4" s="490"/>
      <c r="C4" s="490"/>
      <c r="D4" s="490"/>
      <c r="E4" s="490"/>
      <c r="F4" s="490"/>
      <c r="G4" s="490"/>
      <c r="H4" s="490"/>
      <c r="I4" s="490"/>
      <c r="J4" s="4"/>
      <c r="K4" s="4"/>
    </row>
    <row r="5" spans="1:15" ht="18.75">
      <c r="A5" s="490" t="s">
        <v>284</v>
      </c>
      <c r="B5" s="490"/>
      <c r="C5" s="490"/>
      <c r="D5" s="490"/>
      <c r="E5" s="490"/>
      <c r="F5" s="490"/>
      <c r="G5" s="490"/>
      <c r="H5" s="490"/>
      <c r="I5" s="490"/>
      <c r="J5" s="4"/>
      <c r="K5" s="4"/>
    </row>
    <row r="6" spans="1:15" ht="18.75">
      <c r="A6" s="127" t="s">
        <v>60</v>
      </c>
      <c r="B6" s="187" t="s">
        <v>115</v>
      </c>
      <c r="C6" s="129" t="s">
        <v>61</v>
      </c>
      <c r="D6" s="130">
        <v>5</v>
      </c>
      <c r="E6" s="131" t="s">
        <v>62</v>
      </c>
      <c r="F6" s="132" t="s">
        <v>63</v>
      </c>
      <c r="G6" s="133">
        <v>3910</v>
      </c>
      <c r="H6" s="134" t="s">
        <v>64</v>
      </c>
      <c r="I6" s="133">
        <v>0.15</v>
      </c>
      <c r="J6" s="135" t="s">
        <v>62</v>
      </c>
      <c r="K6" s="135"/>
    </row>
    <row r="7" spans="1:15" ht="21">
      <c r="A7" s="333" t="s">
        <v>42</v>
      </c>
      <c r="B7" s="333" t="s">
        <v>43</v>
      </c>
      <c r="C7" s="333" t="s">
        <v>44</v>
      </c>
      <c r="D7" s="333" t="s">
        <v>45</v>
      </c>
      <c r="E7" s="481" t="s">
        <v>46</v>
      </c>
      <c r="F7" s="481"/>
      <c r="G7" s="481" t="s">
        <v>57</v>
      </c>
      <c r="H7" s="481"/>
      <c r="I7" s="333" t="s">
        <v>58</v>
      </c>
      <c r="J7" s="333" t="s">
        <v>19</v>
      </c>
      <c r="K7" s="307"/>
      <c r="L7" s="5"/>
      <c r="M7" s="5"/>
    </row>
    <row r="8" spans="1:15" ht="21">
      <c r="A8" s="334"/>
      <c r="B8" s="334"/>
      <c r="C8" s="334"/>
      <c r="D8" s="334"/>
      <c r="E8" s="335" t="s">
        <v>47</v>
      </c>
      <c r="F8" s="336" t="s">
        <v>48</v>
      </c>
      <c r="G8" s="336" t="s">
        <v>47</v>
      </c>
      <c r="H8" s="336" t="s">
        <v>48</v>
      </c>
      <c r="I8" s="334" t="s">
        <v>59</v>
      </c>
      <c r="J8" s="337"/>
      <c r="K8" s="308"/>
      <c r="L8" s="5"/>
      <c r="M8" s="5"/>
    </row>
    <row r="9" spans="1:15" ht="21">
      <c r="A9" s="136">
        <v>1</v>
      </c>
      <c r="B9" s="137" t="s">
        <v>100</v>
      </c>
      <c r="C9" s="146">
        <f>D6*G6</f>
        <v>19550</v>
      </c>
      <c r="D9" s="139" t="s">
        <v>101</v>
      </c>
      <c r="E9" s="140"/>
      <c r="F9" s="141"/>
      <c r="G9" s="140">
        <v>3.1</v>
      </c>
      <c r="H9" s="188">
        <f>C9*G9</f>
        <v>60605</v>
      </c>
      <c r="I9" s="146">
        <f>H9</f>
        <v>60605</v>
      </c>
      <c r="J9" s="144" t="s">
        <v>298</v>
      </c>
      <c r="K9" s="306"/>
      <c r="L9" s="5"/>
      <c r="M9" s="5"/>
      <c r="O9" t="s">
        <v>264</v>
      </c>
    </row>
    <row r="10" spans="1:15" ht="21">
      <c r="A10" s="142">
        <v>2</v>
      </c>
      <c r="B10" s="189" t="s">
        <v>110</v>
      </c>
      <c r="C10" s="143"/>
      <c r="D10" s="143"/>
      <c r="E10" s="143"/>
      <c r="F10" s="143"/>
      <c r="G10" s="143"/>
      <c r="H10" s="143">
        <f t="shared" ref="H10" si="0">G12*C12</f>
        <v>0</v>
      </c>
      <c r="I10" s="146">
        <f>C10*H10</f>
        <v>0</v>
      </c>
      <c r="J10" s="147"/>
      <c r="K10" s="306"/>
      <c r="L10" s="5"/>
      <c r="M10" s="5"/>
    </row>
    <row r="11" spans="1:15" ht="21">
      <c r="A11" s="142">
        <v>2.1</v>
      </c>
      <c r="B11" s="148" t="s">
        <v>223</v>
      </c>
      <c r="C11" s="143">
        <f>(D6-0.5)*G6*I6</f>
        <v>2639.25</v>
      </c>
      <c r="D11" s="143" t="s">
        <v>31</v>
      </c>
      <c r="E11" s="140">
        <v>70.16</v>
      </c>
      <c r="F11" s="143">
        <f>E11*C11</f>
        <v>185169.78</v>
      </c>
      <c r="G11" s="143">
        <v>43.73</v>
      </c>
      <c r="H11" s="143">
        <f>G11*C11</f>
        <v>115414.4025</v>
      </c>
      <c r="I11" s="143">
        <f>F11+H11</f>
        <v>300584.1825</v>
      </c>
      <c r="J11" s="190" t="s">
        <v>295</v>
      </c>
      <c r="K11" s="303"/>
      <c r="L11" s="293">
        <f>E11+G11</f>
        <v>113.88999999999999</v>
      </c>
      <c r="M11" s="5" t="s">
        <v>4</v>
      </c>
    </row>
    <row r="12" spans="1:15" ht="21">
      <c r="A12" s="142">
        <v>3</v>
      </c>
      <c r="B12" s="145" t="s">
        <v>93</v>
      </c>
      <c r="C12" s="143"/>
      <c r="D12" s="143"/>
      <c r="E12" s="143"/>
      <c r="F12" s="143"/>
      <c r="G12" s="143"/>
      <c r="H12" s="143"/>
      <c r="I12" s="143"/>
      <c r="J12" s="147"/>
      <c r="K12" s="306"/>
      <c r="L12" s="5"/>
      <c r="M12" s="5"/>
    </row>
    <row r="13" spans="1:15" ht="21">
      <c r="A13" s="142">
        <v>3.1</v>
      </c>
      <c r="B13" s="148" t="s">
        <v>139</v>
      </c>
      <c r="C13" s="143"/>
      <c r="D13" s="143" t="s">
        <v>50</v>
      </c>
      <c r="E13" s="143">
        <v>364.49</v>
      </c>
      <c r="F13" s="143">
        <f>E13*C13</f>
        <v>0</v>
      </c>
      <c r="G13" s="143"/>
      <c r="H13" s="143">
        <f>G13*C13</f>
        <v>0</v>
      </c>
      <c r="I13" s="143">
        <f>H13+F13</f>
        <v>0</v>
      </c>
      <c r="J13" s="147"/>
      <c r="K13" s="306"/>
      <c r="L13" s="5"/>
      <c r="M13" s="5"/>
    </row>
    <row r="14" spans="1:15" ht="21">
      <c r="A14" s="142">
        <v>3.2</v>
      </c>
      <c r="B14" s="148" t="s">
        <v>51</v>
      </c>
      <c r="C14" s="143"/>
      <c r="D14" s="143" t="s">
        <v>52</v>
      </c>
      <c r="E14" s="143"/>
      <c r="F14" s="143">
        <f>E14*C14</f>
        <v>0</v>
      </c>
      <c r="G14" s="143"/>
      <c r="H14" s="143">
        <f>G14*C14</f>
        <v>0</v>
      </c>
      <c r="I14" s="143">
        <f>H14+F14</f>
        <v>0</v>
      </c>
      <c r="J14" s="147"/>
      <c r="K14" s="306"/>
      <c r="L14" s="5"/>
      <c r="M14" s="5"/>
    </row>
    <row r="15" spans="1:15" ht="21">
      <c r="A15" s="142">
        <v>4</v>
      </c>
      <c r="B15" s="148" t="s">
        <v>239</v>
      </c>
      <c r="C15" s="143">
        <v>1</v>
      </c>
      <c r="D15" s="143" t="s">
        <v>52</v>
      </c>
      <c r="E15" s="143">
        <v>4500</v>
      </c>
      <c r="F15" s="143">
        <f>E15*C15</f>
        <v>4500</v>
      </c>
      <c r="G15" s="143"/>
      <c r="H15" s="143">
        <f>G15*C15</f>
        <v>0</v>
      </c>
      <c r="I15" s="143">
        <f>H15+F15</f>
        <v>4500</v>
      </c>
      <c r="J15" s="147"/>
      <c r="K15" s="306"/>
      <c r="L15" s="5"/>
      <c r="M15" s="5"/>
    </row>
    <row r="16" spans="1:15" ht="21">
      <c r="A16" s="142"/>
      <c r="B16" s="148"/>
      <c r="C16" s="143"/>
      <c r="D16" s="143"/>
      <c r="E16" s="143"/>
      <c r="F16" s="143"/>
      <c r="G16" s="143"/>
      <c r="H16" s="143"/>
      <c r="I16" s="143"/>
      <c r="J16" s="147"/>
      <c r="K16" s="306"/>
      <c r="L16" s="5"/>
      <c r="M16" s="5"/>
    </row>
    <row r="17" spans="1:14" ht="21.75" thickBot="1">
      <c r="A17" s="482" t="s">
        <v>53</v>
      </c>
      <c r="B17" s="483"/>
      <c r="C17" s="483"/>
      <c r="D17" s="483"/>
      <c r="E17" s="483"/>
      <c r="F17" s="483"/>
      <c r="G17" s="483"/>
      <c r="H17" s="484"/>
      <c r="I17" s="150">
        <f>SUM(I9:I16)</f>
        <v>365689.1825</v>
      </c>
      <c r="J17" s="147"/>
      <c r="K17" s="306"/>
      <c r="L17" s="5"/>
      <c r="M17" s="5"/>
    </row>
    <row r="18" spans="1:14" ht="21.75" thickBot="1">
      <c r="A18" s="485" t="s">
        <v>92</v>
      </c>
      <c r="B18" s="486"/>
      <c r="C18" s="486"/>
      <c r="D18" s="486"/>
      <c r="E18" s="486"/>
      <c r="F18" s="486"/>
      <c r="G18" s="486"/>
      <c r="H18" s="487"/>
      <c r="I18" s="255">
        <f>I17</f>
        <v>365689.1825</v>
      </c>
      <c r="J18" s="152"/>
      <c r="K18" s="306"/>
      <c r="L18" s="5"/>
      <c r="M18" s="5"/>
    </row>
    <row r="19" spans="1:14" ht="18.75">
      <c r="A19" s="154"/>
      <c r="B19" s="155" t="s">
        <v>55</v>
      </c>
      <c r="C19" s="156"/>
      <c r="D19" s="155"/>
      <c r="E19" s="157"/>
      <c r="F19" s="479" t="s">
        <v>228</v>
      </c>
      <c r="G19" s="479"/>
      <c r="H19" s="479"/>
      <c r="I19" s="479"/>
      <c r="J19" s="4"/>
      <c r="K19" s="4"/>
      <c r="N19" s="12"/>
    </row>
    <row r="20" spans="1:14" ht="18.75">
      <c r="A20" s="155"/>
      <c r="B20" s="158" t="s">
        <v>56</v>
      </c>
      <c r="C20" s="159"/>
      <c r="D20" s="158"/>
      <c r="E20" s="157"/>
      <c r="F20" s="478" t="s">
        <v>227</v>
      </c>
      <c r="G20" s="478"/>
      <c r="H20" s="478"/>
      <c r="I20" s="478"/>
      <c r="J20" s="4"/>
      <c r="K20" s="4"/>
      <c r="N20" s="12"/>
    </row>
    <row r="21" spans="1:14" ht="18.75">
      <c r="A21" s="158"/>
      <c r="B21" s="158" t="s">
        <v>117</v>
      </c>
      <c r="C21" s="159"/>
      <c r="D21" s="158"/>
      <c r="E21" s="157"/>
      <c r="F21" s="478" t="s">
        <v>219</v>
      </c>
      <c r="G21" s="478"/>
      <c r="H21" s="478"/>
      <c r="I21" s="478"/>
      <c r="J21" s="4"/>
      <c r="K21" s="4"/>
      <c r="N21" s="12"/>
    </row>
    <row r="22" spans="1:14" ht="18.75">
      <c r="A22" s="158"/>
      <c r="B22" s="155" t="s">
        <v>153</v>
      </c>
      <c r="C22" s="156"/>
      <c r="D22" s="155"/>
      <c r="E22" s="157"/>
      <c r="F22" s="479"/>
      <c r="G22" s="479"/>
      <c r="H22" s="479"/>
      <c r="I22" s="479"/>
      <c r="J22" s="4"/>
      <c r="K22" s="4"/>
      <c r="N22" s="11"/>
    </row>
    <row r="23" spans="1:14" ht="18.75">
      <c r="A23" s="155"/>
      <c r="B23" s="158" t="s">
        <v>144</v>
      </c>
      <c r="C23" s="159"/>
      <c r="D23" s="158"/>
      <c r="E23" s="157"/>
      <c r="F23" s="478"/>
      <c r="G23" s="478"/>
      <c r="H23" s="478"/>
      <c r="I23" s="478"/>
      <c r="J23" s="4"/>
      <c r="K23" s="4"/>
    </row>
    <row r="24" spans="1:14" ht="18.75">
      <c r="A24" s="158"/>
      <c r="B24" s="158" t="s">
        <v>145</v>
      </c>
      <c r="C24" s="159"/>
      <c r="D24" s="158"/>
      <c r="E24" s="157"/>
      <c r="F24" s="478"/>
      <c r="G24" s="478"/>
      <c r="H24" s="478"/>
      <c r="I24" s="478"/>
      <c r="J24" s="4"/>
      <c r="K24" s="4"/>
    </row>
    <row r="25" spans="1:14" ht="18.75">
      <c r="A25" s="299"/>
      <c r="B25" s="299"/>
      <c r="C25" s="159"/>
      <c r="D25" s="299"/>
      <c r="E25" s="157"/>
      <c r="F25" s="299"/>
      <c r="G25" s="299"/>
      <c r="H25" s="299"/>
      <c r="I25" s="299"/>
      <c r="J25" s="4"/>
      <c r="K25" s="4"/>
    </row>
    <row r="26" spans="1:14" ht="18.75">
      <c r="A26" s="489" t="s">
        <v>253</v>
      </c>
      <c r="B26" s="489"/>
      <c r="C26" s="489"/>
      <c r="D26" s="489"/>
      <c r="E26" s="489"/>
      <c r="F26" s="489"/>
      <c r="G26" s="489"/>
      <c r="H26" s="489"/>
      <c r="I26" s="489"/>
      <c r="J26" s="38" t="s">
        <v>147</v>
      </c>
    </row>
    <row r="27" spans="1:14" ht="18.75">
      <c r="A27" s="490" t="s">
        <v>296</v>
      </c>
      <c r="B27" s="490"/>
      <c r="C27" s="490"/>
      <c r="D27" s="490"/>
      <c r="E27" s="490"/>
      <c r="F27" s="490"/>
      <c r="G27" s="490"/>
      <c r="H27" s="490"/>
      <c r="I27" s="490"/>
      <c r="J27" s="3"/>
    </row>
    <row r="28" spans="1:14" ht="18.75">
      <c r="A28" s="490" t="s">
        <v>297</v>
      </c>
      <c r="B28" s="490"/>
      <c r="C28" s="490"/>
      <c r="D28" s="490"/>
      <c r="E28" s="490"/>
      <c r="F28" s="490"/>
      <c r="G28" s="490"/>
      <c r="H28" s="490"/>
      <c r="I28" s="490"/>
      <c r="J28" s="3"/>
    </row>
    <row r="29" spans="1:14" ht="18.75">
      <c r="A29" s="490" t="s">
        <v>260</v>
      </c>
      <c r="B29" s="490"/>
      <c r="C29" s="490"/>
      <c r="D29" s="490"/>
      <c r="E29" s="490"/>
      <c r="F29" s="490"/>
      <c r="G29" s="490"/>
      <c r="H29" s="490"/>
      <c r="I29" s="490"/>
      <c r="J29" s="3"/>
    </row>
    <row r="30" spans="1:14" ht="18.75">
      <c r="A30" s="490" t="s">
        <v>318</v>
      </c>
      <c r="B30" s="490"/>
      <c r="C30" s="490"/>
      <c r="D30" s="490"/>
      <c r="E30" s="490"/>
      <c r="F30" s="490"/>
      <c r="G30" s="490"/>
      <c r="H30" s="490"/>
      <c r="I30" s="490"/>
      <c r="J30" s="3"/>
    </row>
    <row r="31" spans="1:14" ht="18.75">
      <c r="A31" s="127" t="s">
        <v>60</v>
      </c>
      <c r="B31" s="300" t="s">
        <v>115</v>
      </c>
      <c r="C31" s="129" t="s">
        <v>61</v>
      </c>
      <c r="D31" s="130">
        <v>5</v>
      </c>
      <c r="E31" s="131" t="s">
        <v>62</v>
      </c>
      <c r="F31" s="132" t="s">
        <v>63</v>
      </c>
      <c r="G31" s="133">
        <f>G6</f>
        <v>3910</v>
      </c>
      <c r="H31" s="134" t="s">
        <v>64</v>
      </c>
      <c r="I31" s="133">
        <v>0.15</v>
      </c>
      <c r="J31" s="135" t="s">
        <v>62</v>
      </c>
    </row>
    <row r="32" spans="1:14" ht="18.75">
      <c r="A32" s="333" t="s">
        <v>42</v>
      </c>
      <c r="B32" s="333" t="s">
        <v>43</v>
      </c>
      <c r="C32" s="333" t="s">
        <v>44</v>
      </c>
      <c r="D32" s="333" t="s">
        <v>45</v>
      </c>
      <c r="E32" s="481" t="s">
        <v>46</v>
      </c>
      <c r="F32" s="481"/>
      <c r="G32" s="481" t="s">
        <v>57</v>
      </c>
      <c r="H32" s="481"/>
      <c r="I32" s="333" t="s">
        <v>58</v>
      </c>
      <c r="J32" s="333" t="s">
        <v>19</v>
      </c>
    </row>
    <row r="33" spans="1:15" ht="18.75">
      <c r="A33" s="334"/>
      <c r="B33" s="334"/>
      <c r="C33" s="334"/>
      <c r="D33" s="334"/>
      <c r="E33" s="335" t="s">
        <v>47</v>
      </c>
      <c r="F33" s="336" t="s">
        <v>48</v>
      </c>
      <c r="G33" s="336" t="s">
        <v>47</v>
      </c>
      <c r="H33" s="336" t="s">
        <v>48</v>
      </c>
      <c r="I33" s="334" t="s">
        <v>59</v>
      </c>
      <c r="J33" s="338"/>
    </row>
    <row r="34" spans="1:15" ht="18.75">
      <c r="A34" s="136">
        <v>1</v>
      </c>
      <c r="B34" s="137" t="s">
        <v>100</v>
      </c>
      <c r="C34" s="146">
        <f>D31*G31</f>
        <v>19550</v>
      </c>
      <c r="D34" s="139" t="s">
        <v>101</v>
      </c>
      <c r="E34" s="140"/>
      <c r="F34" s="141"/>
      <c r="G34" s="140">
        <v>3.1</v>
      </c>
      <c r="H34" s="143">
        <f>C34*G34</f>
        <v>60605</v>
      </c>
      <c r="I34" s="146">
        <f>H34</f>
        <v>60605</v>
      </c>
      <c r="J34" s="144" t="s">
        <v>298</v>
      </c>
    </row>
    <row r="35" spans="1:15" ht="18.75">
      <c r="A35" s="142">
        <v>2</v>
      </c>
      <c r="B35" s="189" t="s">
        <v>110</v>
      </c>
      <c r="C35" s="143"/>
      <c r="D35" s="143"/>
      <c r="E35" s="143"/>
      <c r="F35" s="143"/>
      <c r="G35" s="143"/>
      <c r="H35" s="143">
        <f t="shared" ref="H35" si="1">G37*C37</f>
        <v>0</v>
      </c>
      <c r="I35" s="146">
        <f>C35*H35</f>
        <v>0</v>
      </c>
      <c r="J35" s="147"/>
    </row>
    <row r="36" spans="1:15" ht="18.75">
      <c r="A36" s="142">
        <v>2.1</v>
      </c>
      <c r="B36" s="148" t="s">
        <v>223</v>
      </c>
      <c r="C36" s="143">
        <f>(D31-0.5)*G31*I31</f>
        <v>2639.25</v>
      </c>
      <c r="D36" s="143" t="s">
        <v>31</v>
      </c>
      <c r="E36" s="140">
        <v>70.16</v>
      </c>
      <c r="F36" s="143">
        <f>E36*C36</f>
        <v>185169.78</v>
      </c>
      <c r="G36" s="143">
        <v>43.73</v>
      </c>
      <c r="H36" s="143">
        <f>G36*C36</f>
        <v>115414.4025</v>
      </c>
      <c r="I36" s="143">
        <f>F36+H36</f>
        <v>300584.1825</v>
      </c>
      <c r="J36" s="296" t="s">
        <v>295</v>
      </c>
    </row>
    <row r="37" spans="1:15" ht="18.75">
      <c r="A37" s="142">
        <v>3</v>
      </c>
      <c r="B37" s="145" t="s">
        <v>93</v>
      </c>
      <c r="C37" s="143"/>
      <c r="D37" s="143"/>
      <c r="E37" s="143"/>
      <c r="F37" s="143"/>
      <c r="G37" s="143"/>
      <c r="H37" s="143"/>
      <c r="I37" s="143"/>
      <c r="J37" s="147"/>
    </row>
    <row r="38" spans="1:15" ht="18.75">
      <c r="A38" s="142">
        <v>3.1</v>
      </c>
      <c r="B38" s="148" t="s">
        <v>139</v>
      </c>
      <c r="C38" s="143"/>
      <c r="D38" s="143" t="s">
        <v>50</v>
      </c>
      <c r="E38" s="143">
        <v>364.49</v>
      </c>
      <c r="F38" s="143">
        <f>E38*C38</f>
        <v>0</v>
      </c>
      <c r="G38" s="143"/>
      <c r="H38" s="143">
        <f>G38*C38</f>
        <v>0</v>
      </c>
      <c r="I38" s="143">
        <f>H38+F38</f>
        <v>0</v>
      </c>
      <c r="J38" s="147"/>
    </row>
    <row r="39" spans="1:15" ht="18.75">
      <c r="A39" s="142"/>
      <c r="B39" s="148"/>
      <c r="C39" s="143"/>
      <c r="D39" s="143"/>
      <c r="E39" s="143"/>
      <c r="F39" s="143">
        <f>E39*C39</f>
        <v>0</v>
      </c>
      <c r="G39" s="143"/>
      <c r="H39" s="143">
        <f>G39*C39</f>
        <v>0</v>
      </c>
      <c r="I39" s="143">
        <f>H39+F39</f>
        <v>0</v>
      </c>
      <c r="J39" s="147"/>
    </row>
    <row r="40" spans="1:15" ht="18.75">
      <c r="A40" s="142">
        <v>4</v>
      </c>
      <c r="B40" s="148" t="s">
        <v>239</v>
      </c>
      <c r="C40" s="143">
        <v>1</v>
      </c>
      <c r="D40" s="143" t="s">
        <v>52</v>
      </c>
      <c r="E40" s="143">
        <v>4500</v>
      </c>
      <c r="F40" s="143">
        <f>E40*C40</f>
        <v>4500</v>
      </c>
      <c r="G40" s="143"/>
      <c r="H40" s="143">
        <f>G40*C40</f>
        <v>0</v>
      </c>
      <c r="I40" s="143">
        <f>H40+F40</f>
        <v>4500</v>
      </c>
      <c r="J40" s="147"/>
      <c r="O40" t="s">
        <v>302</v>
      </c>
    </row>
    <row r="41" spans="1:15" ht="18.75">
      <c r="A41" s="142"/>
      <c r="B41" s="148"/>
      <c r="C41" s="143"/>
      <c r="D41" s="143"/>
      <c r="E41" s="143"/>
      <c r="F41" s="143"/>
      <c r="G41" s="143"/>
      <c r="H41" s="143"/>
      <c r="I41" s="143"/>
      <c r="J41" s="147"/>
    </row>
    <row r="42" spans="1:15" ht="19.5" thickBot="1">
      <c r="A42" s="482" t="s">
        <v>53</v>
      </c>
      <c r="B42" s="483"/>
      <c r="C42" s="483"/>
      <c r="D42" s="483"/>
      <c r="E42" s="483"/>
      <c r="F42" s="483"/>
      <c r="G42" s="483"/>
      <c r="H42" s="484"/>
      <c r="I42" s="150">
        <f>SUM(I34:I41)</f>
        <v>365689.1825</v>
      </c>
      <c r="J42" s="147"/>
    </row>
    <row r="43" spans="1:15" ht="19.5" thickBot="1">
      <c r="A43" s="485" t="s">
        <v>92</v>
      </c>
      <c r="B43" s="486"/>
      <c r="C43" s="486"/>
      <c r="D43" s="486"/>
      <c r="E43" s="486"/>
      <c r="F43" s="486"/>
      <c r="G43" s="486"/>
      <c r="H43" s="487"/>
      <c r="I43" s="255">
        <f>I42</f>
        <v>365689.1825</v>
      </c>
      <c r="J43" s="152"/>
    </row>
    <row r="44" spans="1:15" ht="18.75">
      <c r="A44" s="488" t="s">
        <v>251</v>
      </c>
      <c r="B44" s="488"/>
      <c r="C44" s="488"/>
      <c r="D44" s="298"/>
      <c r="E44" s="157"/>
      <c r="F44" s="479" t="s">
        <v>255</v>
      </c>
      <c r="G44" s="479"/>
      <c r="H44" s="479"/>
      <c r="I44" s="479"/>
      <c r="J44" s="3"/>
    </row>
    <row r="45" spans="1:15" ht="18.75">
      <c r="A45" s="298"/>
      <c r="B45" s="309" t="s">
        <v>269</v>
      </c>
      <c r="C45" s="159"/>
      <c r="D45" s="299"/>
      <c r="E45" s="157"/>
      <c r="F45" s="478" t="s">
        <v>256</v>
      </c>
      <c r="G45" s="478"/>
      <c r="H45" s="478"/>
      <c r="I45" s="478"/>
      <c r="J45" s="3"/>
    </row>
    <row r="46" spans="1:15" ht="18.75">
      <c r="A46" s="299"/>
      <c r="B46" s="309" t="s">
        <v>117</v>
      </c>
      <c r="C46" s="159"/>
      <c r="D46" s="299"/>
      <c r="E46" s="157"/>
      <c r="F46" s="478" t="s">
        <v>130</v>
      </c>
      <c r="G46" s="478"/>
      <c r="H46" s="478"/>
      <c r="I46" s="478"/>
      <c r="J46" s="3"/>
    </row>
    <row r="47" spans="1:15" ht="18.75">
      <c r="A47" s="478" t="s">
        <v>251</v>
      </c>
      <c r="B47" s="478"/>
      <c r="C47" s="478"/>
      <c r="D47" s="298"/>
      <c r="E47" s="157"/>
      <c r="F47" s="479" t="s">
        <v>257</v>
      </c>
      <c r="G47" s="479"/>
      <c r="H47" s="479"/>
      <c r="I47" s="479"/>
      <c r="J47" s="3"/>
    </row>
    <row r="48" spans="1:15" ht="18.75">
      <c r="A48" s="479" t="s">
        <v>270</v>
      </c>
      <c r="B48" s="479"/>
      <c r="C48" s="159"/>
      <c r="D48" s="299"/>
      <c r="E48" s="157"/>
      <c r="F48" s="478" t="s">
        <v>258</v>
      </c>
      <c r="G48" s="478"/>
      <c r="H48" s="478"/>
      <c r="I48" s="478"/>
      <c r="J48" s="3"/>
    </row>
    <row r="49" spans="1:10" ht="18.75">
      <c r="A49" s="478" t="s">
        <v>252</v>
      </c>
      <c r="B49" s="478"/>
      <c r="C49" s="159"/>
      <c r="D49" s="299"/>
      <c r="E49" s="157"/>
      <c r="F49" s="478" t="s">
        <v>259</v>
      </c>
      <c r="G49" s="478"/>
      <c r="H49" s="478"/>
      <c r="I49" s="478"/>
      <c r="J49" s="3"/>
    </row>
    <row r="50" spans="1:10" ht="18.75">
      <c r="A50" s="3" t="s">
        <v>254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8.75">
      <c r="A51" s="480" t="s">
        <v>271</v>
      </c>
      <c r="B51" s="480"/>
      <c r="C51" s="3"/>
      <c r="D51" s="3"/>
      <c r="E51" s="3"/>
      <c r="F51" s="3"/>
      <c r="G51" s="3"/>
      <c r="H51" s="3"/>
      <c r="I51" s="3"/>
      <c r="J51" s="3"/>
    </row>
    <row r="52" spans="1:10" ht="18.75">
      <c r="A52" s="480" t="s">
        <v>272</v>
      </c>
      <c r="B52" s="480"/>
      <c r="C52" s="3"/>
      <c r="D52" s="3"/>
      <c r="E52" s="3"/>
      <c r="F52" s="3"/>
      <c r="G52" s="3"/>
      <c r="H52" s="3"/>
      <c r="I52" s="3"/>
      <c r="J52" s="3"/>
    </row>
  </sheetData>
  <mergeCells count="36">
    <mergeCell ref="E7:F7"/>
    <mergeCell ref="G7:H7"/>
    <mergeCell ref="A1:I1"/>
    <mergeCell ref="A2:I2"/>
    <mergeCell ref="A3:I3"/>
    <mergeCell ref="A4:I4"/>
    <mergeCell ref="A5:I5"/>
    <mergeCell ref="F22:I22"/>
    <mergeCell ref="F23:I23"/>
    <mergeCell ref="F24:I24"/>
    <mergeCell ref="A17:H17"/>
    <mergeCell ref="A18:H18"/>
    <mergeCell ref="F19:I19"/>
    <mergeCell ref="F20:I20"/>
    <mergeCell ref="F21:I21"/>
    <mergeCell ref="A26:I26"/>
    <mergeCell ref="A27:I27"/>
    <mergeCell ref="A28:I28"/>
    <mergeCell ref="A29:I29"/>
    <mergeCell ref="A30:I30"/>
    <mergeCell ref="E32:F32"/>
    <mergeCell ref="G32:H32"/>
    <mergeCell ref="A42:H42"/>
    <mergeCell ref="A43:H43"/>
    <mergeCell ref="F44:I44"/>
    <mergeCell ref="A44:C44"/>
    <mergeCell ref="F45:I45"/>
    <mergeCell ref="F46:I46"/>
    <mergeCell ref="F47:I47"/>
    <mergeCell ref="F48:I48"/>
    <mergeCell ref="F49:I49"/>
    <mergeCell ref="A47:C47"/>
    <mergeCell ref="A48:B48"/>
    <mergeCell ref="A49:B49"/>
    <mergeCell ref="A51:B51"/>
    <mergeCell ref="A52:B52"/>
  </mergeCells>
  <pageMargins left="0.7" right="0.7" top="0.75" bottom="0.75" header="0.3" footer="0.3"/>
  <pageSetup paperSize="9" scale="95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J97"/>
  <sheetViews>
    <sheetView showGridLines="0" workbookViewId="0">
      <selection activeCell="P14" sqref="P14"/>
    </sheetView>
  </sheetViews>
  <sheetFormatPr defaultRowHeight="14.25"/>
  <cols>
    <col min="1" max="1" width="8" customWidth="1"/>
    <col min="2" max="2" width="22.375" customWidth="1"/>
    <col min="3" max="3" width="24.75" customWidth="1"/>
    <col min="4" max="5" width="11.125" customWidth="1"/>
    <col min="6" max="6" width="13.125" customWidth="1"/>
    <col min="7" max="7" width="8.75" customWidth="1"/>
    <col min="8" max="8" width="19" customWidth="1"/>
    <col min="9" max="9" width="15.625" customWidth="1"/>
    <col min="11" max="11" width="11.375" bestFit="1" customWidth="1"/>
  </cols>
  <sheetData>
    <row r="1" spans="1:10" s="13" customFormat="1" ht="15" customHeight="1">
      <c r="A1" s="310"/>
      <c r="B1" s="310"/>
      <c r="C1" s="310"/>
      <c r="D1" s="160" t="s">
        <v>65</v>
      </c>
      <c r="E1" s="310"/>
      <c r="F1" s="310"/>
      <c r="G1" s="310"/>
      <c r="H1" s="310"/>
      <c r="I1" s="310" t="s">
        <v>66</v>
      </c>
      <c r="J1" s="3"/>
    </row>
    <row r="2" spans="1:10" s="13" customFormat="1" ht="15" customHeight="1">
      <c r="A2" s="160" t="s">
        <v>67</v>
      </c>
      <c r="B2" s="161"/>
      <c r="C2" s="161" t="s">
        <v>71</v>
      </c>
      <c r="D2" s="161"/>
      <c r="E2" s="161"/>
      <c r="F2" s="161"/>
      <c r="G2" s="161"/>
      <c r="H2" s="161"/>
      <c r="I2" s="161"/>
      <c r="J2" s="5"/>
    </row>
    <row r="3" spans="1:10" s="13" customFormat="1" ht="15" customHeight="1">
      <c r="A3" s="160" t="s">
        <v>23</v>
      </c>
      <c r="B3" s="161"/>
      <c r="C3" s="161" t="s">
        <v>69</v>
      </c>
      <c r="D3" s="161"/>
      <c r="E3" s="161"/>
      <c r="F3" s="161"/>
      <c r="G3" s="161"/>
      <c r="H3" s="161"/>
      <c r="I3" s="161"/>
      <c r="J3" s="5"/>
    </row>
    <row r="4" spans="1:10" s="13" customFormat="1" ht="15.75" customHeight="1">
      <c r="A4" s="160" t="s">
        <v>70</v>
      </c>
      <c r="B4" s="160"/>
      <c r="C4" s="161" t="s">
        <v>71</v>
      </c>
      <c r="D4" s="161"/>
      <c r="E4" s="161"/>
      <c r="F4" s="161"/>
      <c r="G4" s="161"/>
      <c r="H4" s="161"/>
      <c r="I4" s="161"/>
      <c r="J4" s="5"/>
    </row>
    <row r="5" spans="1:10" s="13" customFormat="1" ht="15" customHeight="1">
      <c r="A5" s="160" t="s">
        <v>77</v>
      </c>
      <c r="B5" s="160"/>
      <c r="C5" s="162" t="s">
        <v>149</v>
      </c>
      <c r="D5" s="161"/>
      <c r="E5" s="161" t="s">
        <v>72</v>
      </c>
      <c r="F5" s="161"/>
      <c r="G5" s="161"/>
      <c r="H5" s="161"/>
      <c r="I5" s="161"/>
      <c r="J5" s="5"/>
    </row>
    <row r="6" spans="1:10" s="13" customFormat="1" ht="15" customHeight="1">
      <c r="A6" s="160" t="s">
        <v>73</v>
      </c>
      <c r="B6" s="515" t="s">
        <v>300</v>
      </c>
      <c r="C6" s="493"/>
      <c r="D6" s="161"/>
      <c r="E6" s="161"/>
      <c r="F6" s="161"/>
      <c r="G6" s="162" t="s">
        <v>74</v>
      </c>
      <c r="H6" s="162">
        <v>1</v>
      </c>
      <c r="I6" s="162" t="s">
        <v>75</v>
      </c>
      <c r="J6" s="5"/>
    </row>
    <row r="7" spans="1:10" s="13" customFormat="1" ht="15" customHeight="1" thickBot="1">
      <c r="A7" s="160" t="s">
        <v>105</v>
      </c>
      <c r="B7" s="160"/>
      <c r="C7" s="163" t="s">
        <v>104</v>
      </c>
      <c r="D7" s="162">
        <v>10</v>
      </c>
      <c r="E7" s="161" t="s">
        <v>102</v>
      </c>
      <c r="F7" s="161" t="s">
        <v>285</v>
      </c>
      <c r="G7" s="161" t="s">
        <v>103</v>
      </c>
      <c r="H7" s="161">
        <v>2567</v>
      </c>
      <c r="I7" s="161"/>
      <c r="J7" s="5"/>
    </row>
    <row r="8" spans="1:10" s="13" customFormat="1" ht="15" customHeight="1" thickTop="1">
      <c r="A8" s="516" t="s">
        <v>42</v>
      </c>
      <c r="B8" s="518" t="s">
        <v>43</v>
      </c>
      <c r="C8" s="519"/>
      <c r="D8" s="521" t="s">
        <v>78</v>
      </c>
      <c r="E8" s="522"/>
      <c r="F8" s="523" t="s">
        <v>79</v>
      </c>
      <c r="G8" s="518" t="s">
        <v>80</v>
      </c>
      <c r="H8" s="519"/>
      <c r="I8" s="505" t="s">
        <v>19</v>
      </c>
      <c r="J8" s="5"/>
    </row>
    <row r="9" spans="1:10" s="13" customFormat="1" ht="15" customHeight="1" thickBot="1">
      <c r="A9" s="517"/>
      <c r="B9" s="509"/>
      <c r="C9" s="520"/>
      <c r="D9" s="507" t="s">
        <v>81</v>
      </c>
      <c r="E9" s="508"/>
      <c r="F9" s="524"/>
      <c r="G9" s="509" t="s">
        <v>81</v>
      </c>
      <c r="H9" s="510"/>
      <c r="I9" s="506"/>
      <c r="J9" s="5"/>
    </row>
    <row r="10" spans="1:10" s="13" customFormat="1" ht="15" customHeight="1" thickTop="1" thickBot="1">
      <c r="A10" s="164">
        <v>1</v>
      </c>
      <c r="B10" s="165" t="s">
        <v>69</v>
      </c>
      <c r="C10" s="166"/>
      <c r="D10" s="511">
        <f>'ปร.4 ถนนยกร่องพูนดิน'!I17</f>
        <v>363662.28</v>
      </c>
      <c r="E10" s="512"/>
      <c r="F10" s="167">
        <v>1.3642000000000001</v>
      </c>
      <c r="G10" s="513">
        <f>D10*F10</f>
        <v>496108.08237600006</v>
      </c>
      <c r="H10" s="514"/>
      <c r="I10" s="168"/>
      <c r="J10" s="5"/>
    </row>
    <row r="11" spans="1:10" s="13" customFormat="1" ht="15.75" customHeight="1" thickTop="1" thickBot="1">
      <c r="A11" s="164">
        <v>2</v>
      </c>
      <c r="B11" s="169" t="s">
        <v>82</v>
      </c>
      <c r="C11" s="170"/>
      <c r="D11" s="494"/>
      <c r="E11" s="495"/>
      <c r="F11" s="164"/>
      <c r="G11" s="496">
        <f>D11*F11</f>
        <v>0</v>
      </c>
      <c r="H11" s="497"/>
      <c r="I11" s="168"/>
      <c r="J11" s="5"/>
    </row>
    <row r="12" spans="1:10" s="13" customFormat="1" ht="15.75" customHeight="1" thickTop="1" thickBot="1">
      <c r="A12" s="164">
        <v>3</v>
      </c>
      <c r="B12" s="169" t="s">
        <v>83</v>
      </c>
      <c r="C12" s="170"/>
      <c r="D12" s="494"/>
      <c r="E12" s="495"/>
      <c r="F12" s="164"/>
      <c r="G12" s="496">
        <f>D12*F12</f>
        <v>0</v>
      </c>
      <c r="H12" s="497"/>
      <c r="I12" s="168"/>
      <c r="J12" s="5"/>
    </row>
    <row r="13" spans="1:10" s="13" customFormat="1" ht="15" customHeight="1" thickTop="1" thickBot="1">
      <c r="A13" s="167">
        <v>4</v>
      </c>
      <c r="B13" s="171" t="s">
        <v>84</v>
      </c>
      <c r="C13" s="172"/>
      <c r="D13" s="494"/>
      <c r="E13" s="495"/>
      <c r="F13" s="173"/>
      <c r="G13" s="496">
        <f>D13*F13</f>
        <v>0</v>
      </c>
      <c r="H13" s="497"/>
      <c r="I13" s="168"/>
      <c r="J13" s="5"/>
    </row>
    <row r="14" spans="1:10" s="13" customFormat="1" ht="15" customHeight="1" thickTop="1" thickBot="1">
      <c r="A14" s="498" t="s">
        <v>85</v>
      </c>
      <c r="B14" s="174" t="s">
        <v>86</v>
      </c>
      <c r="C14" s="174"/>
      <c r="D14" s="174"/>
      <c r="E14" s="175">
        <v>0</v>
      </c>
      <c r="F14" s="176"/>
      <c r="G14" s="496">
        <f t="shared" ref="G14:G18" si="0">D14*F14</f>
        <v>0</v>
      </c>
      <c r="H14" s="497"/>
      <c r="I14" s="168"/>
      <c r="J14" s="5"/>
    </row>
    <row r="15" spans="1:10" s="13" customFormat="1" ht="15" customHeight="1" thickTop="1" thickBot="1">
      <c r="A15" s="499"/>
      <c r="B15" s="174" t="s">
        <v>87</v>
      </c>
      <c r="C15" s="174"/>
      <c r="D15" s="174"/>
      <c r="E15" s="175">
        <v>0</v>
      </c>
      <c r="F15" s="176"/>
      <c r="G15" s="496">
        <f t="shared" si="0"/>
        <v>0</v>
      </c>
      <c r="H15" s="497"/>
      <c r="I15" s="168"/>
      <c r="J15" s="5"/>
    </row>
    <row r="16" spans="1:10" s="13" customFormat="1" ht="15" customHeight="1" thickTop="1" thickBot="1">
      <c r="A16" s="499"/>
      <c r="B16" s="174" t="s">
        <v>88</v>
      </c>
      <c r="C16" s="174"/>
      <c r="D16" s="174"/>
      <c r="E16" s="175">
        <v>7.0000000000000007E-2</v>
      </c>
      <c r="F16" s="176"/>
      <c r="G16" s="496">
        <f t="shared" si="0"/>
        <v>0</v>
      </c>
      <c r="H16" s="497"/>
      <c r="I16" s="168"/>
      <c r="J16" s="5"/>
    </row>
    <row r="17" spans="1:10" s="13" customFormat="1" ht="15" customHeight="1" thickTop="1" thickBot="1">
      <c r="A17" s="499"/>
      <c r="B17" s="174" t="s">
        <v>89</v>
      </c>
      <c r="C17" s="174"/>
      <c r="D17" s="174"/>
      <c r="E17" s="175">
        <v>7.0000000000000007E-2</v>
      </c>
      <c r="F17" s="176"/>
      <c r="G17" s="496">
        <f t="shared" si="0"/>
        <v>0</v>
      </c>
      <c r="H17" s="497"/>
      <c r="I17" s="168"/>
      <c r="J17" s="5"/>
    </row>
    <row r="18" spans="1:10" s="13" customFormat="1" ht="15" customHeight="1" thickTop="1" thickBot="1">
      <c r="A18" s="499"/>
      <c r="B18" s="174" t="s">
        <v>90</v>
      </c>
      <c r="C18" s="174"/>
      <c r="D18" s="174"/>
      <c r="E18" s="177"/>
      <c r="F18" s="170"/>
      <c r="G18" s="496">
        <f t="shared" si="0"/>
        <v>0</v>
      </c>
      <c r="H18" s="497"/>
      <c r="I18" s="168"/>
      <c r="J18" s="5"/>
    </row>
    <row r="19" spans="1:10" s="13" customFormat="1" ht="15" customHeight="1" thickTop="1" thickBot="1">
      <c r="A19" s="499"/>
      <c r="B19" s="174" t="s">
        <v>91</v>
      </c>
      <c r="C19" s="174"/>
      <c r="D19" s="174"/>
      <c r="E19" s="174"/>
      <c r="F19" s="170"/>
      <c r="G19" s="501">
        <f>G10</f>
        <v>496108.08237600006</v>
      </c>
      <c r="H19" s="502"/>
      <c r="I19" s="168"/>
      <c r="J19" s="5"/>
    </row>
    <row r="20" spans="1:10" s="13" customFormat="1" ht="15" customHeight="1" thickTop="1" thickBot="1">
      <c r="A20" s="500"/>
      <c r="B20" s="178" t="s">
        <v>54</v>
      </c>
      <c r="C20" s="178"/>
      <c r="D20" s="178"/>
      <c r="E20" s="178"/>
      <c r="F20" s="172"/>
      <c r="G20" s="503">
        <f>INT(G19/1000)*1000</f>
        <v>496000</v>
      </c>
      <c r="H20" s="504"/>
      <c r="I20" s="179"/>
      <c r="J20" s="5"/>
    </row>
    <row r="21" spans="1:10" s="13" customFormat="1" ht="15" customHeight="1">
      <c r="A21" s="180"/>
      <c r="B21" s="161"/>
      <c r="C21" s="161"/>
      <c r="D21" s="161"/>
      <c r="E21" s="161"/>
      <c r="F21" s="162" t="s">
        <v>106</v>
      </c>
      <c r="G21" s="493" t="str">
        <f>BAHTTEXT(G20)</f>
        <v>สี่แสนเก้าหมื่นหกพันบาทถ้วน</v>
      </c>
      <c r="H21" s="493"/>
      <c r="I21" s="493"/>
      <c r="J21" s="5"/>
    </row>
    <row r="22" spans="1:10" s="13" customFormat="1" ht="15" customHeight="1">
      <c r="A22" s="181"/>
      <c r="B22" s="182" t="s">
        <v>94</v>
      </c>
      <c r="C22" s="181"/>
      <c r="D22" s="181"/>
      <c r="E22" s="181"/>
      <c r="F22" s="183"/>
      <c r="G22" s="184"/>
      <c r="H22" s="3"/>
      <c r="I22" s="185"/>
      <c r="J22" s="3"/>
    </row>
    <row r="23" spans="1:10" s="13" customFormat="1" ht="15" customHeight="1">
      <c r="A23" s="184" t="s">
        <v>157</v>
      </c>
      <c r="B23" s="184"/>
      <c r="C23" s="184"/>
      <c r="D23" s="184"/>
      <c r="E23" s="183"/>
      <c r="F23" s="184"/>
      <c r="G23" s="184"/>
      <c r="H23" s="185"/>
      <c r="I23" s="185"/>
      <c r="J23" s="3"/>
    </row>
    <row r="24" spans="1:10" s="13" customFormat="1" ht="15" customHeight="1">
      <c r="A24" s="184" t="s">
        <v>278</v>
      </c>
      <c r="B24" s="184"/>
      <c r="C24" s="184"/>
      <c r="D24" s="184"/>
      <c r="E24" s="183"/>
      <c r="F24" s="184"/>
      <c r="G24" s="184"/>
      <c r="H24" s="185"/>
      <c r="I24" s="185"/>
      <c r="J24" s="3"/>
    </row>
    <row r="25" spans="1:10" s="13" customFormat="1" ht="15" customHeight="1">
      <c r="A25" s="311" t="s">
        <v>277</v>
      </c>
      <c r="B25" s="184"/>
      <c r="C25" s="184"/>
      <c r="D25" s="184"/>
      <c r="E25" s="183"/>
      <c r="F25" s="184"/>
      <c r="G25" s="184"/>
      <c r="H25" s="185"/>
      <c r="I25" s="185"/>
      <c r="J25" s="3"/>
    </row>
    <row r="26" spans="1:10" s="13" customFormat="1" ht="15" customHeight="1">
      <c r="A26" s="184" t="s">
        <v>279</v>
      </c>
      <c r="B26" s="184"/>
      <c r="C26" s="184"/>
      <c r="D26" s="184"/>
      <c r="E26" s="183"/>
      <c r="F26" s="184"/>
      <c r="G26" s="184"/>
      <c r="H26" s="185"/>
      <c r="I26" s="185"/>
      <c r="J26" s="3"/>
    </row>
    <row r="27" spans="1:10" ht="12.75" customHeight="1">
      <c r="A27" s="186" t="s">
        <v>155</v>
      </c>
      <c r="B27" s="186"/>
      <c r="C27" s="186"/>
      <c r="D27" s="186"/>
      <c r="E27" s="186"/>
      <c r="F27" s="186"/>
      <c r="G27" s="186"/>
      <c r="H27" s="186"/>
      <c r="I27" s="186"/>
      <c r="J27" s="4"/>
    </row>
    <row r="28" spans="1:10" ht="15" customHeight="1">
      <c r="A28" s="186" t="s">
        <v>96</v>
      </c>
      <c r="B28" s="186"/>
      <c r="C28" s="186"/>
      <c r="D28" s="186"/>
      <c r="E28" s="186" t="s">
        <v>140</v>
      </c>
      <c r="F28" s="186"/>
      <c r="G28" s="186"/>
      <c r="H28" s="186"/>
      <c r="I28" s="186"/>
      <c r="J28" s="4"/>
    </row>
    <row r="29" spans="1:10" ht="14.25" customHeight="1">
      <c r="A29" s="186" t="s">
        <v>143</v>
      </c>
      <c r="B29" s="186"/>
      <c r="C29" s="186"/>
      <c r="D29" s="186"/>
      <c r="E29" s="186"/>
      <c r="F29" s="186"/>
      <c r="G29" s="186"/>
      <c r="H29" s="186"/>
      <c r="I29" s="186"/>
      <c r="J29" s="4"/>
    </row>
    <row r="30" spans="1:10" ht="15" customHeight="1">
      <c r="A30" s="186" t="s">
        <v>158</v>
      </c>
      <c r="B30" s="186"/>
      <c r="C30" s="186"/>
      <c r="D30" s="186"/>
      <c r="E30" s="186"/>
      <c r="F30" s="186" t="s">
        <v>228</v>
      </c>
      <c r="G30" s="186"/>
      <c r="H30" s="186"/>
      <c r="I30" s="186"/>
      <c r="J30" s="4"/>
    </row>
    <row r="31" spans="1:10" ht="15" customHeight="1">
      <c r="A31" s="186" t="s">
        <v>97</v>
      </c>
      <c r="B31" s="186"/>
      <c r="C31" s="186"/>
      <c r="D31" s="186"/>
      <c r="E31" s="186"/>
      <c r="F31" s="186" t="s">
        <v>229</v>
      </c>
      <c r="G31" s="186"/>
      <c r="H31" s="186"/>
      <c r="I31" s="186"/>
      <c r="J31" s="4"/>
    </row>
    <row r="32" spans="1:10" ht="15" customHeight="1">
      <c r="A32" s="186" t="s">
        <v>99</v>
      </c>
      <c r="B32" s="186"/>
      <c r="C32" s="186"/>
      <c r="D32" s="186"/>
      <c r="E32" s="186"/>
      <c r="F32" s="5" t="s">
        <v>219</v>
      </c>
      <c r="G32" s="5"/>
      <c r="H32" s="5"/>
      <c r="I32" s="5"/>
    </row>
    <row r="33" spans="1:9" ht="15" customHeight="1">
      <c r="A33" s="186"/>
      <c r="B33" s="5"/>
      <c r="C33" s="5"/>
      <c r="D33" s="5"/>
      <c r="E33" s="5"/>
      <c r="F33" s="5"/>
      <c r="G33" s="5"/>
      <c r="H33" s="5"/>
      <c r="I33" s="5"/>
    </row>
    <row r="34" spans="1:9" ht="18.75">
      <c r="A34" s="3"/>
      <c r="B34" s="3"/>
      <c r="C34" s="3"/>
      <c r="D34" s="3"/>
      <c r="E34" s="3"/>
      <c r="F34" s="3"/>
      <c r="G34" s="3"/>
      <c r="H34" s="3"/>
      <c r="I34" s="4"/>
    </row>
    <row r="35" spans="1:9" ht="18.75">
      <c r="A35" s="3"/>
      <c r="B35" s="3"/>
      <c r="C35" s="3"/>
      <c r="D35" s="3"/>
      <c r="E35" s="3"/>
      <c r="F35" s="3"/>
      <c r="G35" s="3"/>
      <c r="H35" s="3"/>
      <c r="I35" s="4"/>
    </row>
    <row r="36" spans="1:9" ht="18.75">
      <c r="A36" s="3"/>
      <c r="B36" s="3"/>
      <c r="C36" s="3"/>
      <c r="D36" s="3"/>
      <c r="E36" s="3"/>
      <c r="F36" s="3"/>
      <c r="G36" s="3"/>
      <c r="H36" s="3"/>
      <c r="I36" s="4"/>
    </row>
    <row r="37" spans="1:9" ht="18.75">
      <c r="A37" s="3"/>
      <c r="B37" s="3"/>
      <c r="C37" s="3"/>
      <c r="D37" s="3"/>
      <c r="E37" s="3"/>
      <c r="F37" s="3"/>
      <c r="G37" s="3"/>
      <c r="H37" s="3"/>
      <c r="I37" s="4"/>
    </row>
    <row r="38" spans="1:9" ht="18.75">
      <c r="A38" s="3"/>
      <c r="B38" s="3"/>
      <c r="C38" s="3"/>
      <c r="D38" s="3"/>
      <c r="E38" s="3"/>
      <c r="F38" s="3"/>
      <c r="G38" s="3"/>
      <c r="H38" s="3"/>
    </row>
    <row r="39" spans="1:9" ht="18.75">
      <c r="A39" s="3"/>
      <c r="B39" s="3"/>
      <c r="C39" s="3"/>
      <c r="D39" s="3"/>
      <c r="E39" s="3"/>
      <c r="F39" s="3"/>
      <c r="G39" s="3"/>
      <c r="H39" s="3"/>
    </row>
    <row r="40" spans="1:9" ht="18.75">
      <c r="A40" s="3"/>
      <c r="B40" s="3"/>
      <c r="C40" s="3"/>
      <c r="D40" s="3"/>
      <c r="E40" s="3"/>
      <c r="F40" s="3"/>
      <c r="G40" s="3"/>
      <c r="H40" s="3"/>
    </row>
    <row r="41" spans="1:9" ht="18.75">
      <c r="A41" s="3"/>
      <c r="B41" s="3"/>
      <c r="C41" s="3"/>
      <c r="D41" s="3"/>
      <c r="E41" s="3"/>
      <c r="F41" s="3"/>
      <c r="G41" s="3"/>
      <c r="H41" s="3"/>
    </row>
    <row r="42" spans="1:9" ht="18.75">
      <c r="A42" s="3"/>
      <c r="B42" s="3"/>
      <c r="C42" s="3"/>
      <c r="D42" s="3"/>
      <c r="E42" s="3"/>
      <c r="F42" s="3"/>
      <c r="G42" s="3"/>
      <c r="H42" s="3"/>
    </row>
    <row r="43" spans="1:9" ht="18.75">
      <c r="A43" s="3"/>
      <c r="B43" s="3"/>
      <c r="C43" s="3"/>
      <c r="D43" s="3"/>
      <c r="E43" s="3"/>
      <c r="F43" s="3"/>
      <c r="G43" s="3"/>
      <c r="H43" s="3"/>
    </row>
    <row r="44" spans="1:9" ht="18.75">
      <c r="A44" s="3"/>
      <c r="B44" s="3"/>
      <c r="C44" s="3"/>
      <c r="D44" s="3"/>
      <c r="E44" s="3"/>
      <c r="F44" s="3"/>
      <c r="G44" s="3"/>
      <c r="H44" s="3"/>
    </row>
    <row r="45" spans="1:9" ht="18.75">
      <c r="A45" s="3"/>
      <c r="B45" s="3"/>
      <c r="C45" s="3"/>
      <c r="D45" s="3"/>
      <c r="E45" s="3"/>
      <c r="F45" s="3"/>
      <c r="G45" s="3"/>
      <c r="H45" s="3"/>
    </row>
    <row r="46" spans="1:9" ht="18.75">
      <c r="A46" s="3"/>
      <c r="B46" s="3"/>
      <c r="C46" s="3"/>
      <c r="D46" s="3"/>
      <c r="E46" s="3"/>
      <c r="F46" s="3"/>
      <c r="G46" s="3"/>
      <c r="H46" s="3"/>
    </row>
    <row r="47" spans="1:9" ht="18.75">
      <c r="A47" s="3"/>
      <c r="B47" s="3"/>
      <c r="C47" s="3"/>
      <c r="D47" s="3"/>
      <c r="E47" s="3"/>
      <c r="F47" s="3"/>
      <c r="G47" s="3"/>
      <c r="H47" s="3"/>
    </row>
    <row r="48" spans="1:9" ht="18.75">
      <c r="A48" s="3"/>
      <c r="B48" s="3"/>
      <c r="C48" s="3"/>
      <c r="D48" s="3"/>
      <c r="E48" s="3"/>
      <c r="F48" s="3"/>
      <c r="G48" s="3"/>
      <c r="H48" s="3"/>
    </row>
    <row r="49" spans="1:8" ht="18.75">
      <c r="A49" s="3"/>
      <c r="B49" s="3"/>
      <c r="C49" s="3"/>
      <c r="D49" s="3"/>
      <c r="E49" s="3"/>
      <c r="F49" s="3"/>
      <c r="G49" s="3"/>
      <c r="H49" s="3"/>
    </row>
    <row r="50" spans="1:8" ht="18.75">
      <c r="A50" s="3"/>
      <c r="B50" s="3"/>
      <c r="C50" s="3"/>
      <c r="D50" s="3"/>
      <c r="E50" s="3"/>
      <c r="F50" s="3"/>
      <c r="G50" s="3"/>
      <c r="H50" s="3"/>
    </row>
    <row r="51" spans="1:8" ht="18.75">
      <c r="A51" s="3"/>
      <c r="B51" s="3"/>
      <c r="C51" s="3"/>
      <c r="D51" s="3"/>
      <c r="E51" s="3"/>
      <c r="F51" s="3"/>
      <c r="G51" s="3"/>
      <c r="H51" s="3"/>
    </row>
    <row r="52" spans="1:8" ht="18.75">
      <c r="A52" s="3"/>
      <c r="B52" s="3"/>
      <c r="C52" s="3"/>
      <c r="D52" s="3"/>
      <c r="E52" s="3"/>
      <c r="F52" s="3"/>
      <c r="G52" s="3"/>
      <c r="H52" s="3"/>
    </row>
    <row r="53" spans="1:8" ht="18.75">
      <c r="A53" s="3"/>
      <c r="B53" s="3"/>
      <c r="C53" s="3"/>
      <c r="D53" s="3"/>
      <c r="E53" s="3"/>
      <c r="F53" s="3"/>
      <c r="G53" s="3"/>
      <c r="H53" s="3"/>
    </row>
    <row r="54" spans="1:8" ht="18.75">
      <c r="A54" s="3"/>
      <c r="B54" s="3"/>
      <c r="C54" s="3"/>
      <c r="D54" s="3"/>
      <c r="E54" s="3"/>
      <c r="F54" s="3"/>
      <c r="G54" s="3"/>
      <c r="H54" s="3"/>
    </row>
    <row r="55" spans="1:8" ht="18.75">
      <c r="A55" s="3"/>
      <c r="B55" s="3"/>
      <c r="C55" s="3"/>
      <c r="D55" s="3"/>
      <c r="E55" s="3"/>
      <c r="F55" s="3"/>
      <c r="G55" s="3"/>
      <c r="H55" s="3"/>
    </row>
    <row r="56" spans="1:8" ht="18.75">
      <c r="A56" s="3"/>
      <c r="B56" s="3"/>
      <c r="C56" s="3"/>
      <c r="D56" s="3"/>
      <c r="E56" s="3"/>
      <c r="F56" s="3"/>
      <c r="G56" s="3"/>
      <c r="H56" s="3"/>
    </row>
    <row r="57" spans="1:8" ht="18.75">
      <c r="A57" s="3"/>
      <c r="B57" s="3"/>
      <c r="C57" s="3"/>
      <c r="D57" s="3"/>
      <c r="E57" s="3"/>
      <c r="F57" s="3"/>
      <c r="G57" s="3"/>
      <c r="H57" s="3"/>
    </row>
    <row r="58" spans="1:8" ht="18.75">
      <c r="A58" s="3"/>
      <c r="B58" s="3"/>
      <c r="C58" s="3"/>
      <c r="D58" s="3"/>
      <c r="E58" s="3"/>
      <c r="F58" s="3"/>
      <c r="G58" s="3"/>
      <c r="H58" s="3"/>
    </row>
    <row r="59" spans="1:8" ht="18.75">
      <c r="A59" s="3"/>
      <c r="B59" s="3"/>
      <c r="C59" s="3"/>
      <c r="D59" s="3"/>
      <c r="E59" s="3"/>
      <c r="F59" s="3"/>
      <c r="G59" s="3"/>
      <c r="H59" s="3"/>
    </row>
    <row r="60" spans="1:8" ht="18.75">
      <c r="A60" s="3"/>
      <c r="B60" s="3"/>
      <c r="C60" s="3"/>
      <c r="D60" s="3"/>
      <c r="E60" s="3"/>
      <c r="F60" s="3"/>
      <c r="G60" s="3"/>
      <c r="H60" s="3"/>
    </row>
    <row r="61" spans="1:8" ht="18.75">
      <c r="A61" s="3"/>
      <c r="B61" s="3"/>
      <c r="C61" s="3"/>
      <c r="D61" s="3"/>
      <c r="E61" s="3"/>
      <c r="F61" s="3"/>
      <c r="G61" s="3"/>
      <c r="H61" s="3"/>
    </row>
    <row r="62" spans="1:8" ht="18.75">
      <c r="A62" s="3"/>
      <c r="B62" s="3"/>
      <c r="C62" s="3"/>
      <c r="D62" s="3"/>
      <c r="E62" s="3"/>
      <c r="F62" s="3"/>
      <c r="G62" s="3"/>
      <c r="H62" s="3"/>
    </row>
    <row r="63" spans="1:8" ht="18.75">
      <c r="A63" s="3"/>
      <c r="B63" s="3"/>
      <c r="C63" s="3"/>
      <c r="D63" s="3"/>
      <c r="E63" s="3"/>
      <c r="F63" s="3"/>
      <c r="G63" s="3"/>
      <c r="H63" s="3"/>
    </row>
    <row r="64" spans="1:8" ht="18.75">
      <c r="A64" s="3"/>
      <c r="B64" s="3"/>
      <c r="C64" s="3"/>
      <c r="D64" s="3"/>
      <c r="E64" s="3"/>
      <c r="F64" s="3"/>
      <c r="G64" s="3"/>
      <c r="H64" s="3"/>
    </row>
    <row r="65" spans="1:8" ht="18.75">
      <c r="A65" s="3"/>
      <c r="B65" s="3"/>
      <c r="C65" s="3"/>
      <c r="D65" s="3"/>
      <c r="E65" s="3"/>
      <c r="F65" s="3"/>
      <c r="G65" s="3"/>
      <c r="H65" s="3"/>
    </row>
    <row r="66" spans="1:8" ht="18.75">
      <c r="A66" s="3"/>
      <c r="B66" s="3"/>
      <c r="C66" s="3"/>
      <c r="D66" s="3"/>
      <c r="E66" s="3"/>
      <c r="F66" s="3"/>
      <c r="G66" s="3"/>
      <c r="H66" s="3"/>
    </row>
    <row r="67" spans="1:8" ht="18.75">
      <c r="A67" s="3"/>
      <c r="B67" s="3"/>
      <c r="C67" s="3"/>
      <c r="D67" s="3"/>
      <c r="E67" s="3"/>
      <c r="F67" s="3"/>
      <c r="G67" s="3"/>
      <c r="H67" s="3"/>
    </row>
    <row r="68" spans="1:8" ht="18.75">
      <c r="A68" s="3"/>
      <c r="B68" s="3"/>
      <c r="C68" s="3"/>
      <c r="D68" s="3"/>
      <c r="E68" s="3"/>
      <c r="F68" s="3"/>
      <c r="G68" s="3"/>
      <c r="H68" s="3"/>
    </row>
    <row r="69" spans="1:8" ht="18.75">
      <c r="A69" s="3"/>
      <c r="B69" s="3"/>
      <c r="C69" s="3"/>
      <c r="D69" s="3"/>
      <c r="E69" s="3"/>
      <c r="F69" s="3"/>
      <c r="G69" s="3"/>
      <c r="H69" s="3"/>
    </row>
    <row r="70" spans="1:8" ht="18.75">
      <c r="A70" s="3"/>
      <c r="B70" s="3"/>
      <c r="C70" s="3"/>
      <c r="D70" s="3"/>
      <c r="E70" s="3"/>
      <c r="F70" s="3"/>
      <c r="G70" s="3"/>
      <c r="H70" s="3"/>
    </row>
    <row r="71" spans="1:8" ht="18.75">
      <c r="A71" s="3"/>
      <c r="B71" s="3"/>
      <c r="C71" s="3"/>
      <c r="D71" s="3"/>
      <c r="E71" s="3"/>
      <c r="F71" s="3"/>
      <c r="G71" s="3"/>
      <c r="H71" s="3"/>
    </row>
    <row r="72" spans="1:8" ht="18.75">
      <c r="A72" s="3"/>
      <c r="B72" s="3"/>
      <c r="C72" s="3"/>
      <c r="D72" s="3"/>
      <c r="E72" s="3"/>
      <c r="F72" s="3"/>
      <c r="G72" s="3"/>
      <c r="H72" s="3"/>
    </row>
    <row r="73" spans="1:8" ht="18.75">
      <c r="A73" s="3"/>
      <c r="B73" s="3"/>
      <c r="C73" s="3"/>
      <c r="D73" s="3"/>
      <c r="E73" s="3"/>
      <c r="F73" s="3"/>
      <c r="G73" s="3"/>
      <c r="H73" s="3"/>
    </row>
    <row r="74" spans="1:8" ht="18.75">
      <c r="A74" s="3"/>
      <c r="B74" s="3"/>
      <c r="C74" s="3"/>
      <c r="D74" s="3"/>
      <c r="E74" s="3"/>
      <c r="F74" s="3"/>
      <c r="G74" s="3"/>
      <c r="H74" s="3"/>
    </row>
    <row r="75" spans="1:8" ht="18.75">
      <c r="A75" s="3"/>
      <c r="B75" s="3"/>
      <c r="C75" s="3"/>
      <c r="D75" s="3"/>
      <c r="E75" s="3"/>
      <c r="F75" s="3"/>
      <c r="G75" s="3"/>
      <c r="H75" s="3"/>
    </row>
    <row r="76" spans="1:8" ht="18.75">
      <c r="A76" s="3"/>
      <c r="B76" s="3"/>
      <c r="C76" s="3"/>
      <c r="D76" s="3"/>
      <c r="E76" s="3"/>
      <c r="F76" s="3"/>
      <c r="G76" s="3"/>
      <c r="H76" s="3"/>
    </row>
    <row r="77" spans="1:8" ht="18.75">
      <c r="A77" s="3"/>
      <c r="B77" s="3"/>
      <c r="C77" s="3"/>
      <c r="D77" s="3"/>
      <c r="E77" s="3"/>
      <c r="F77" s="3"/>
      <c r="G77" s="3"/>
      <c r="H77" s="3"/>
    </row>
    <row r="78" spans="1:8" ht="18.75">
      <c r="A78" s="3"/>
      <c r="B78" s="3"/>
      <c r="C78" s="3"/>
      <c r="D78" s="3"/>
      <c r="E78" s="3"/>
      <c r="F78" s="3"/>
      <c r="G78" s="3"/>
      <c r="H78" s="3"/>
    </row>
    <row r="79" spans="1:8" ht="18.75">
      <c r="A79" s="3"/>
      <c r="B79" s="3"/>
      <c r="C79" s="3"/>
      <c r="D79" s="3"/>
      <c r="E79" s="3"/>
      <c r="F79" s="3"/>
      <c r="G79" s="3"/>
      <c r="H79" s="3"/>
    </row>
    <row r="80" spans="1:8" ht="18.75">
      <c r="A80" s="3"/>
      <c r="B80" s="3"/>
      <c r="C80" s="3"/>
      <c r="D80" s="3"/>
      <c r="E80" s="3"/>
      <c r="F80" s="3"/>
      <c r="G80" s="3"/>
      <c r="H80" s="3"/>
    </row>
    <row r="81" spans="1:8" ht="18.75">
      <c r="A81" s="3"/>
      <c r="B81" s="3"/>
      <c r="C81" s="3"/>
      <c r="D81" s="3"/>
      <c r="E81" s="3"/>
      <c r="F81" s="3"/>
      <c r="G81" s="3"/>
      <c r="H81" s="3"/>
    </row>
    <row r="82" spans="1:8" ht="18.75">
      <c r="A82" s="3"/>
      <c r="B82" s="3"/>
      <c r="C82" s="3"/>
      <c r="D82" s="3"/>
      <c r="E82" s="3"/>
      <c r="F82" s="3"/>
      <c r="G82" s="3"/>
      <c r="H82" s="3"/>
    </row>
    <row r="83" spans="1:8" ht="18.75">
      <c r="A83" s="3"/>
      <c r="B83" s="3"/>
      <c r="C83" s="3"/>
      <c r="D83" s="3"/>
      <c r="E83" s="3"/>
      <c r="F83" s="3"/>
      <c r="G83" s="3"/>
      <c r="H83" s="3"/>
    </row>
    <row r="84" spans="1:8" ht="18.75">
      <c r="A84" s="3"/>
      <c r="B84" s="3"/>
      <c r="C84" s="3"/>
      <c r="D84" s="3"/>
      <c r="E84" s="3"/>
      <c r="F84" s="3"/>
      <c r="G84" s="3"/>
      <c r="H84" s="3"/>
    </row>
    <row r="85" spans="1:8" ht="18.75">
      <c r="A85" s="3"/>
      <c r="B85" s="3"/>
      <c r="C85" s="3"/>
      <c r="D85" s="3"/>
      <c r="E85" s="3"/>
      <c r="F85" s="3"/>
      <c r="G85" s="3"/>
      <c r="H85" s="3"/>
    </row>
    <row r="86" spans="1:8" ht="18.75">
      <c r="A86" s="3"/>
      <c r="B86" s="3"/>
      <c r="C86" s="3"/>
      <c r="D86" s="3"/>
      <c r="E86" s="3"/>
      <c r="F86" s="3"/>
      <c r="G86" s="3"/>
      <c r="H86" s="3"/>
    </row>
    <row r="87" spans="1:8" ht="18.75">
      <c r="A87" s="3"/>
      <c r="B87" s="3"/>
      <c r="C87" s="3"/>
      <c r="D87" s="3"/>
      <c r="E87" s="3"/>
      <c r="F87" s="3"/>
      <c r="G87" s="3"/>
      <c r="H87" s="3"/>
    </row>
    <row r="88" spans="1:8" ht="18.75">
      <c r="A88" s="3"/>
      <c r="B88" s="3"/>
      <c r="C88" s="3"/>
      <c r="D88" s="3"/>
      <c r="E88" s="3"/>
      <c r="F88" s="3"/>
      <c r="G88" s="3"/>
      <c r="H88" s="3"/>
    </row>
    <row r="89" spans="1:8" ht="18.75">
      <c r="A89" s="3"/>
      <c r="B89" s="3"/>
      <c r="C89" s="3"/>
      <c r="D89" s="3"/>
      <c r="E89" s="3"/>
      <c r="F89" s="3"/>
      <c r="G89" s="3"/>
      <c r="H89" s="3"/>
    </row>
    <row r="90" spans="1:8" ht="18.75">
      <c r="A90" s="3"/>
      <c r="B90" s="3"/>
      <c r="C90" s="3"/>
      <c r="D90" s="3"/>
      <c r="E90" s="3"/>
      <c r="F90" s="3"/>
      <c r="G90" s="3"/>
      <c r="H90" s="3"/>
    </row>
    <row r="91" spans="1:8" ht="18.75">
      <c r="A91" s="3"/>
      <c r="B91" s="3"/>
      <c r="C91" s="3"/>
      <c r="D91" s="3"/>
      <c r="E91" s="3"/>
      <c r="F91" s="3"/>
      <c r="G91" s="3"/>
      <c r="H91" s="3"/>
    </row>
    <row r="92" spans="1:8" ht="18.75">
      <c r="A92" s="3"/>
      <c r="B92" s="3"/>
      <c r="C92" s="3"/>
      <c r="D92" s="3"/>
      <c r="E92" s="3"/>
      <c r="F92" s="3"/>
      <c r="G92" s="3"/>
      <c r="H92" s="3"/>
    </row>
    <row r="93" spans="1:8" ht="18.75">
      <c r="A93" s="3"/>
      <c r="B93" s="3"/>
      <c r="C93" s="3"/>
      <c r="D93" s="3"/>
      <c r="E93" s="3"/>
      <c r="F93" s="3"/>
      <c r="G93" s="3"/>
      <c r="H93" s="3"/>
    </row>
    <row r="94" spans="1:8" ht="15">
      <c r="A94" s="4"/>
      <c r="B94" s="4"/>
      <c r="C94" s="4"/>
      <c r="D94" s="4"/>
      <c r="E94" s="4"/>
      <c r="F94" s="4"/>
      <c r="G94" s="4"/>
      <c r="H94" s="4"/>
    </row>
    <row r="95" spans="1:8" ht="15">
      <c r="A95" s="4"/>
      <c r="B95" s="4"/>
      <c r="C95" s="4"/>
      <c r="D95" s="4"/>
      <c r="E95" s="4"/>
      <c r="F95" s="4"/>
      <c r="G95" s="4"/>
      <c r="H95" s="4"/>
    </row>
    <row r="96" spans="1:8" ht="15">
      <c r="A96" s="4"/>
      <c r="B96" s="4"/>
      <c r="C96" s="4"/>
      <c r="D96" s="4"/>
      <c r="E96" s="4"/>
      <c r="F96" s="4"/>
      <c r="G96" s="4"/>
      <c r="H96" s="4"/>
    </row>
    <row r="97" spans="1:8" ht="15">
      <c r="A97" s="4"/>
      <c r="B97" s="4"/>
      <c r="C97" s="4"/>
      <c r="D97" s="4"/>
      <c r="E97" s="4"/>
      <c r="F97" s="4"/>
      <c r="G97" s="4"/>
      <c r="H97" s="4"/>
    </row>
  </sheetData>
  <mergeCells count="26">
    <mergeCell ref="D11:E11"/>
    <mergeCell ref="G11:H11"/>
    <mergeCell ref="B6:C6"/>
    <mergeCell ref="A8:A9"/>
    <mergeCell ref="B8:C9"/>
    <mergeCell ref="D8:E8"/>
    <mergeCell ref="F8:F9"/>
    <mergeCell ref="G8:H8"/>
    <mergeCell ref="I8:I9"/>
    <mergeCell ref="D9:E9"/>
    <mergeCell ref="G9:H9"/>
    <mergeCell ref="D10:E10"/>
    <mergeCell ref="G10:H10"/>
    <mergeCell ref="A14:A20"/>
    <mergeCell ref="G14:H14"/>
    <mergeCell ref="G15:H15"/>
    <mergeCell ref="G16:H16"/>
    <mergeCell ref="G17:H17"/>
    <mergeCell ref="G18:H18"/>
    <mergeCell ref="G19:H19"/>
    <mergeCell ref="G20:H20"/>
    <mergeCell ref="G21:I21"/>
    <mergeCell ref="D12:E12"/>
    <mergeCell ref="G12:H12"/>
    <mergeCell ref="D13:E13"/>
    <mergeCell ref="G13:H13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O27"/>
  <sheetViews>
    <sheetView showGridLines="0" workbookViewId="0">
      <selection activeCell="L18" sqref="L18"/>
    </sheetView>
  </sheetViews>
  <sheetFormatPr defaultRowHeight="14.25"/>
  <cols>
    <col min="1" max="1" width="9.125" bestFit="1" customWidth="1"/>
    <col min="2" max="2" width="27.625" customWidth="1"/>
    <col min="3" max="3" width="12" customWidth="1"/>
    <col min="4" max="5" width="9.125" bestFit="1" customWidth="1"/>
    <col min="6" max="6" width="12.25" customWidth="1"/>
    <col min="7" max="7" width="9.625" bestFit="1" customWidth="1"/>
    <col min="8" max="8" width="11.125" customWidth="1"/>
    <col min="9" max="9" width="13.625" customWidth="1"/>
  </cols>
  <sheetData>
    <row r="1" spans="1:15" ht="23.25">
      <c r="A1" s="491" t="s">
        <v>164</v>
      </c>
      <c r="B1" s="492"/>
      <c r="C1" s="492"/>
      <c r="D1" s="492"/>
      <c r="E1" s="492"/>
      <c r="F1" s="492"/>
      <c r="G1" s="492"/>
      <c r="H1" s="492"/>
      <c r="I1" s="492"/>
      <c r="J1" s="38" t="s">
        <v>148</v>
      </c>
      <c r="K1" s="4"/>
    </row>
    <row r="2" spans="1:15" ht="18.75">
      <c r="A2" s="490" t="s">
        <v>346</v>
      </c>
      <c r="B2" s="490"/>
      <c r="C2" s="490"/>
      <c r="D2" s="490"/>
      <c r="E2" s="490"/>
      <c r="F2" s="490"/>
      <c r="G2" s="490"/>
      <c r="H2" s="490"/>
      <c r="I2" s="490"/>
      <c r="J2" s="4"/>
      <c r="K2" s="4"/>
    </row>
    <row r="3" spans="1:15" ht="18.75">
      <c r="A3" s="490" t="s">
        <v>347</v>
      </c>
      <c r="B3" s="490"/>
      <c r="C3" s="490"/>
      <c r="D3" s="490"/>
      <c r="E3" s="490"/>
      <c r="F3" s="490"/>
      <c r="G3" s="490"/>
      <c r="H3" s="490"/>
      <c r="I3" s="490"/>
      <c r="J3" s="4"/>
      <c r="K3" s="4"/>
    </row>
    <row r="4" spans="1:15" ht="19.5">
      <c r="A4" s="490" t="s">
        <v>165</v>
      </c>
      <c r="B4" s="490"/>
      <c r="C4" s="490"/>
      <c r="D4" s="490"/>
      <c r="E4" s="490"/>
      <c r="F4" s="490"/>
      <c r="G4" s="490"/>
      <c r="H4" s="490"/>
      <c r="I4" s="490"/>
      <c r="J4" s="4"/>
      <c r="K4" s="4"/>
      <c r="O4" s="9" t="s">
        <v>108</v>
      </c>
    </row>
    <row r="5" spans="1:15" ht="18.75">
      <c r="A5" s="490" t="s">
        <v>315</v>
      </c>
      <c r="B5" s="490"/>
      <c r="C5" s="490"/>
      <c r="D5" s="490"/>
      <c r="E5" s="490"/>
      <c r="F5" s="490"/>
      <c r="G5" s="490"/>
      <c r="H5" s="490"/>
      <c r="I5" s="490"/>
      <c r="J5" s="4"/>
      <c r="K5" s="4"/>
    </row>
    <row r="6" spans="1:15" ht="18.75">
      <c r="A6" s="127" t="s">
        <v>60</v>
      </c>
      <c r="B6" s="128" t="s">
        <v>107</v>
      </c>
      <c r="C6" s="129" t="s">
        <v>61</v>
      </c>
      <c r="D6" s="130">
        <v>6</v>
      </c>
      <c r="E6" s="131" t="s">
        <v>62</v>
      </c>
      <c r="F6" s="132" t="s">
        <v>63</v>
      </c>
      <c r="G6" s="133">
        <v>3720</v>
      </c>
      <c r="H6" s="134" t="s">
        <v>64</v>
      </c>
      <c r="I6" s="133">
        <v>0.65</v>
      </c>
      <c r="J6" s="135" t="s">
        <v>62</v>
      </c>
      <c r="K6" s="4"/>
    </row>
    <row r="7" spans="1:15" ht="18.75">
      <c r="A7" s="312" t="s">
        <v>42</v>
      </c>
      <c r="B7" s="312" t="s">
        <v>43</v>
      </c>
      <c r="C7" s="312" t="s">
        <v>44</v>
      </c>
      <c r="D7" s="312" t="s">
        <v>45</v>
      </c>
      <c r="E7" s="525" t="s">
        <v>46</v>
      </c>
      <c r="F7" s="525"/>
      <c r="G7" s="525" t="s">
        <v>57</v>
      </c>
      <c r="H7" s="525"/>
      <c r="I7" s="312" t="s">
        <v>58</v>
      </c>
      <c r="J7" s="312" t="s">
        <v>19</v>
      </c>
      <c r="K7" s="4"/>
    </row>
    <row r="8" spans="1:15" ht="18.75">
      <c r="A8" s="313"/>
      <c r="B8" s="313"/>
      <c r="C8" s="313"/>
      <c r="D8" s="313"/>
      <c r="E8" s="314" t="s">
        <v>47</v>
      </c>
      <c r="F8" s="315" t="s">
        <v>48</v>
      </c>
      <c r="G8" s="315" t="s">
        <v>47</v>
      </c>
      <c r="H8" s="315" t="s">
        <v>48</v>
      </c>
      <c r="I8" s="313" t="s">
        <v>59</v>
      </c>
      <c r="J8" s="316"/>
      <c r="K8" s="4"/>
    </row>
    <row r="9" spans="1:15" ht="18.75">
      <c r="A9" s="136">
        <v>1</v>
      </c>
      <c r="B9" s="137" t="s">
        <v>100</v>
      </c>
      <c r="C9" s="138">
        <f>D6*G6</f>
        <v>22320</v>
      </c>
      <c r="D9" s="139" t="s">
        <v>101</v>
      </c>
      <c r="E9" s="140"/>
      <c r="F9" s="141"/>
      <c r="G9" s="142">
        <v>1.77</v>
      </c>
      <c r="H9" s="143">
        <f>G9*C9</f>
        <v>39506.400000000001</v>
      </c>
      <c r="I9" s="138">
        <f>H9</f>
        <v>39506.400000000001</v>
      </c>
      <c r="J9" s="144" t="s">
        <v>150</v>
      </c>
      <c r="K9" s="4"/>
    </row>
    <row r="10" spans="1:15" ht="18.75">
      <c r="A10" s="142">
        <v>2</v>
      </c>
      <c r="B10" s="145" t="s">
        <v>49</v>
      </c>
      <c r="C10" s="143"/>
      <c r="D10" s="143"/>
      <c r="E10" s="143"/>
      <c r="F10" s="143"/>
      <c r="G10" s="143"/>
      <c r="H10" s="143">
        <f t="shared" ref="H10:H11" si="0">G12*C12</f>
        <v>0</v>
      </c>
      <c r="I10" s="146">
        <f>C10*H10</f>
        <v>0</v>
      </c>
      <c r="J10" s="147"/>
      <c r="K10" s="4"/>
    </row>
    <row r="11" spans="1:15" ht="18.75">
      <c r="A11" s="142">
        <v>2.1</v>
      </c>
      <c r="B11" s="148" t="s">
        <v>137</v>
      </c>
      <c r="C11" s="143">
        <f>D6*G6*I6</f>
        <v>14508</v>
      </c>
      <c r="D11" s="143" t="s">
        <v>31</v>
      </c>
      <c r="E11" s="149">
        <v>19.309999999999999</v>
      </c>
      <c r="F11" s="143">
        <f>E11*C11</f>
        <v>280149.48</v>
      </c>
      <c r="G11" s="143">
        <v>0</v>
      </c>
      <c r="H11" s="143">
        <f t="shared" si="0"/>
        <v>0</v>
      </c>
      <c r="I11" s="143">
        <f>H9+F11</f>
        <v>319655.88</v>
      </c>
      <c r="J11" s="147"/>
      <c r="K11" s="4"/>
    </row>
    <row r="12" spans="1:15" ht="18.75">
      <c r="A12" s="142">
        <v>3</v>
      </c>
      <c r="B12" s="145" t="s">
        <v>93</v>
      </c>
      <c r="C12" s="143"/>
      <c r="D12" s="143"/>
      <c r="E12" s="143"/>
      <c r="F12" s="143"/>
      <c r="G12" s="143"/>
      <c r="H12" s="143"/>
      <c r="I12" s="143"/>
      <c r="J12" s="147"/>
      <c r="K12" s="4"/>
    </row>
    <row r="13" spans="1:15" ht="18.75">
      <c r="A13" s="142">
        <v>3.1</v>
      </c>
      <c r="B13" s="148" t="s">
        <v>109</v>
      </c>
      <c r="C13" s="143"/>
      <c r="D13" s="143" t="s">
        <v>50</v>
      </c>
      <c r="E13" s="143"/>
      <c r="F13" s="143">
        <f>E13*C13</f>
        <v>0</v>
      </c>
      <c r="G13" s="143">
        <v>93</v>
      </c>
      <c r="H13" s="143">
        <f>G13*C13</f>
        <v>0</v>
      </c>
      <c r="I13" s="143">
        <f>H13+F13</f>
        <v>0</v>
      </c>
      <c r="J13" s="147"/>
      <c r="K13" s="4"/>
    </row>
    <row r="14" spans="1:15" ht="18.75">
      <c r="A14" s="142">
        <v>4</v>
      </c>
      <c r="B14" s="148" t="s">
        <v>110</v>
      </c>
      <c r="C14" s="143"/>
      <c r="D14" s="143" t="s">
        <v>101</v>
      </c>
      <c r="E14" s="143"/>
      <c r="F14" s="143">
        <f>E14*C14</f>
        <v>0</v>
      </c>
      <c r="G14" s="143"/>
      <c r="H14" s="143">
        <f>G14*C14</f>
        <v>0</v>
      </c>
      <c r="I14" s="143">
        <f>H14+F14</f>
        <v>0</v>
      </c>
      <c r="J14" s="147"/>
      <c r="K14" s="4"/>
    </row>
    <row r="15" spans="1:15" ht="18.75">
      <c r="A15" s="142">
        <v>5</v>
      </c>
      <c r="B15" s="148" t="s">
        <v>288</v>
      </c>
      <c r="C15" s="143">
        <v>1</v>
      </c>
      <c r="D15" s="143"/>
      <c r="E15" s="143">
        <v>0</v>
      </c>
      <c r="F15" s="143">
        <f>E15*C15</f>
        <v>0</v>
      </c>
      <c r="G15" s="143">
        <v>4500</v>
      </c>
      <c r="H15" s="143">
        <f>G15*C15</f>
        <v>4500</v>
      </c>
      <c r="I15" s="143">
        <f>H15+F15</f>
        <v>4500</v>
      </c>
      <c r="J15" s="147"/>
      <c r="K15" s="4"/>
    </row>
    <row r="16" spans="1:15" ht="18.75">
      <c r="A16" s="142"/>
      <c r="B16" s="148"/>
      <c r="C16" s="143"/>
      <c r="D16" s="143"/>
      <c r="E16" s="143"/>
      <c r="F16" s="143"/>
      <c r="G16" s="143"/>
      <c r="H16" s="143"/>
      <c r="I16" s="143"/>
      <c r="J16" s="147"/>
      <c r="K16" s="4"/>
    </row>
    <row r="17" spans="1:11" ht="19.5" thickBot="1">
      <c r="A17" s="482" t="s">
        <v>53</v>
      </c>
      <c r="B17" s="483"/>
      <c r="C17" s="483"/>
      <c r="D17" s="483"/>
      <c r="E17" s="483"/>
      <c r="F17" s="483"/>
      <c r="G17" s="483"/>
      <c r="H17" s="484"/>
      <c r="I17" s="150">
        <f>SUM(I9:I16)</f>
        <v>363662.28</v>
      </c>
      <c r="J17" s="147"/>
      <c r="K17" s="4"/>
    </row>
    <row r="18" spans="1:11" ht="19.5" thickBot="1">
      <c r="A18" s="485" t="s">
        <v>92</v>
      </c>
      <c r="B18" s="486"/>
      <c r="C18" s="486"/>
      <c r="D18" s="486"/>
      <c r="E18" s="486"/>
      <c r="F18" s="486"/>
      <c r="G18" s="486"/>
      <c r="H18" s="487"/>
      <c r="I18" s="151">
        <f>I17</f>
        <v>363662.28</v>
      </c>
      <c r="J18" s="152"/>
      <c r="K18" s="4"/>
    </row>
    <row r="19" spans="1:11" ht="18.75">
      <c r="A19" s="492"/>
      <c r="B19" s="492"/>
      <c r="C19" s="492"/>
      <c r="D19" s="492"/>
      <c r="E19" s="492"/>
      <c r="F19" s="492"/>
      <c r="G19" s="492"/>
      <c r="H19" s="492"/>
      <c r="I19" s="130"/>
      <c r="J19" s="153"/>
      <c r="K19" s="4"/>
    </row>
    <row r="20" spans="1:11" ht="18.75">
      <c r="A20" s="154"/>
      <c r="B20" s="155" t="s">
        <v>55</v>
      </c>
      <c r="C20" s="156"/>
      <c r="D20" s="155"/>
      <c r="E20" s="157"/>
      <c r="F20" s="479"/>
      <c r="G20" s="479"/>
      <c r="H20" s="479"/>
      <c r="I20" s="479"/>
      <c r="J20" s="4"/>
      <c r="K20" s="4"/>
    </row>
    <row r="21" spans="1:11" ht="18.75">
      <c r="A21" s="155"/>
      <c r="B21" s="158" t="s">
        <v>231</v>
      </c>
      <c r="C21" s="159"/>
      <c r="D21" s="158"/>
      <c r="E21" s="157"/>
      <c r="F21" s="478"/>
      <c r="G21" s="478"/>
      <c r="H21" s="478"/>
      <c r="I21" s="478"/>
      <c r="J21" s="4"/>
      <c r="K21" s="4"/>
    </row>
    <row r="22" spans="1:11" ht="18.75">
      <c r="A22" s="158"/>
      <c r="B22" s="158" t="s">
        <v>117</v>
      </c>
      <c r="C22" s="159"/>
      <c r="D22" s="158"/>
      <c r="E22" s="157"/>
      <c r="F22" s="478"/>
      <c r="G22" s="478"/>
      <c r="H22" s="478"/>
      <c r="I22" s="478"/>
      <c r="J22" s="4"/>
      <c r="K22" s="4"/>
    </row>
    <row r="23" spans="1:11" ht="18.75">
      <c r="A23" s="158"/>
      <c r="B23" s="155" t="s">
        <v>232</v>
      </c>
      <c r="C23" s="156"/>
      <c r="D23" s="155"/>
      <c r="E23" s="157"/>
      <c r="F23" s="479" t="s">
        <v>233</v>
      </c>
      <c r="G23" s="479"/>
      <c r="H23" s="479"/>
      <c r="I23" s="479"/>
      <c r="J23" s="4"/>
      <c r="K23" s="4"/>
    </row>
    <row r="24" spans="1:11" ht="18.75">
      <c r="A24" s="155"/>
      <c r="B24" s="158" t="s">
        <v>230</v>
      </c>
      <c r="C24" s="159"/>
      <c r="D24" s="158"/>
      <c r="E24" s="157"/>
      <c r="F24" s="478" t="s">
        <v>227</v>
      </c>
      <c r="G24" s="478"/>
      <c r="H24" s="478"/>
      <c r="I24" s="478"/>
      <c r="J24" s="4"/>
      <c r="K24" s="4"/>
    </row>
    <row r="25" spans="1:11" ht="18.75">
      <c r="A25" s="158"/>
      <c r="B25" s="158" t="s">
        <v>130</v>
      </c>
      <c r="C25" s="159"/>
      <c r="D25" s="158"/>
      <c r="E25" s="157"/>
      <c r="F25" s="478" t="s">
        <v>219</v>
      </c>
      <c r="G25" s="478"/>
      <c r="H25" s="478"/>
      <c r="I25" s="478"/>
      <c r="J25" s="4"/>
      <c r="K25" s="4"/>
    </row>
    <row r="26" spans="1:11" ht="15">
      <c r="A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1">
      <c r="B27" s="5"/>
    </row>
  </sheetData>
  <mergeCells count="16">
    <mergeCell ref="E7:F7"/>
    <mergeCell ref="G7:H7"/>
    <mergeCell ref="A1:I1"/>
    <mergeCell ref="A2:I2"/>
    <mergeCell ref="A3:I3"/>
    <mergeCell ref="A4:I4"/>
    <mergeCell ref="A5:I5"/>
    <mergeCell ref="F23:I23"/>
    <mergeCell ref="F24:I24"/>
    <mergeCell ref="F25:I25"/>
    <mergeCell ref="A17:H17"/>
    <mergeCell ref="A18:H18"/>
    <mergeCell ref="A19:H19"/>
    <mergeCell ref="F20:I20"/>
    <mergeCell ref="F21:I21"/>
    <mergeCell ref="F22:I22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P40"/>
  <sheetViews>
    <sheetView showGridLines="0" showRowColHeaders="0" workbookViewId="0">
      <selection activeCell="J17" sqref="J17"/>
    </sheetView>
  </sheetViews>
  <sheetFormatPr defaultRowHeight="14.25"/>
  <cols>
    <col min="1" max="1" width="5.5" customWidth="1"/>
    <col min="2" max="2" width="7.625" customWidth="1"/>
    <col min="3" max="3" width="6.875" customWidth="1"/>
    <col min="5" max="5" width="11.875" customWidth="1"/>
    <col min="6" max="6" width="17.125" customWidth="1"/>
    <col min="7" max="7" width="8.25" customWidth="1"/>
    <col min="8" max="8" width="3.875" customWidth="1"/>
    <col min="9" max="9" width="17.875" customWidth="1"/>
    <col min="10" max="10" width="10.875" customWidth="1"/>
    <col min="11" max="11" width="11" customWidth="1"/>
    <col min="12" max="12" width="6.875" customWidth="1"/>
  </cols>
  <sheetData>
    <row r="1" spans="1:16" ht="15">
      <c r="A1" s="4"/>
      <c r="B1" s="4"/>
      <c r="C1" s="4"/>
      <c r="D1" s="4"/>
      <c r="E1" s="4"/>
      <c r="F1" s="4"/>
      <c r="G1" s="4"/>
      <c r="H1" s="4"/>
      <c r="I1" s="4"/>
      <c r="J1" s="4"/>
      <c r="K1" s="529" t="s">
        <v>319</v>
      </c>
      <c r="L1" s="530"/>
      <c r="M1" s="4"/>
      <c r="N1" s="4"/>
      <c r="O1" s="4"/>
      <c r="P1" s="4"/>
    </row>
    <row r="2" spans="1:16" ht="15.75" thickBot="1">
      <c r="A2" s="4"/>
      <c r="B2" s="4"/>
      <c r="C2" s="4"/>
      <c r="D2" s="4"/>
      <c r="E2" s="4"/>
      <c r="F2" s="4"/>
      <c r="G2" s="4"/>
      <c r="H2" s="4"/>
      <c r="I2" s="4"/>
      <c r="J2" s="4"/>
      <c r="K2" s="531"/>
      <c r="L2" s="532"/>
      <c r="M2" s="4"/>
      <c r="N2" s="4"/>
      <c r="O2" s="4"/>
      <c r="P2" s="4"/>
    </row>
    <row r="3" spans="1:16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0.75">
      <c r="A7" s="5"/>
      <c r="B7" s="5"/>
      <c r="C7" s="5"/>
      <c r="D7" s="526" t="s">
        <v>136</v>
      </c>
      <c r="E7" s="526"/>
      <c r="F7" s="526"/>
      <c r="G7" s="526"/>
      <c r="H7" s="526"/>
      <c r="I7" s="526"/>
      <c r="J7" s="5"/>
      <c r="K7" s="5"/>
      <c r="L7" s="5"/>
      <c r="M7" s="5"/>
      <c r="N7" s="4"/>
      <c r="O7" s="4"/>
      <c r="P7" s="4"/>
    </row>
    <row r="8" spans="1:16" ht="2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4"/>
    </row>
    <row r="9" spans="1:16" ht="21">
      <c r="A9" s="5"/>
      <c r="B9" s="527" t="s">
        <v>294</v>
      </c>
      <c r="C9" s="527"/>
      <c r="D9" s="527"/>
      <c r="E9" s="527"/>
      <c r="F9" s="527"/>
      <c r="G9" s="527"/>
      <c r="H9" s="527"/>
      <c r="I9" s="527"/>
      <c r="J9" s="527"/>
      <c r="K9" s="527"/>
      <c r="L9" s="5"/>
      <c r="M9" s="5"/>
      <c r="N9" s="4"/>
      <c r="O9" s="4"/>
      <c r="P9" s="4"/>
    </row>
    <row r="10" spans="1:16" ht="21">
      <c r="A10" s="5"/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"/>
      <c r="M10" s="5"/>
      <c r="N10" s="4"/>
      <c r="O10" s="4"/>
      <c r="P10" s="4"/>
    </row>
    <row r="11" spans="1:16" ht="23.25">
      <c r="A11" s="5"/>
      <c r="B11" s="122" t="s">
        <v>301</v>
      </c>
      <c r="C11" s="123"/>
      <c r="D11" s="123"/>
      <c r="E11" s="123"/>
      <c r="F11" s="123"/>
      <c r="G11" s="123"/>
      <c r="H11" s="123"/>
      <c r="I11" s="123"/>
      <c r="J11" s="123"/>
      <c r="K11" s="123"/>
      <c r="L11" s="5"/>
      <c r="M11" s="5"/>
      <c r="N11" s="4"/>
      <c r="O11" s="4"/>
      <c r="P11" s="4"/>
    </row>
    <row r="12" spans="1:16" ht="23.25">
      <c r="A12" s="5"/>
      <c r="B12" s="5"/>
      <c r="C12" s="124" t="s">
        <v>133</v>
      </c>
      <c r="D12" s="5"/>
      <c r="E12" s="5"/>
      <c r="F12" s="294">
        <v>240000</v>
      </c>
      <c r="G12" s="124" t="s">
        <v>8</v>
      </c>
      <c r="H12" s="5" t="s">
        <v>134</v>
      </c>
      <c r="I12" s="528" t="str">
        <f>BAHTTEXT(F12)</f>
        <v>สองแสนสี่หมื่นบาทถ้วน</v>
      </c>
      <c r="J12" s="528"/>
      <c r="K12" s="5" t="s">
        <v>135</v>
      </c>
      <c r="L12" s="5"/>
      <c r="M12" s="5"/>
      <c r="N12" s="4"/>
      <c r="O12" s="4"/>
      <c r="P12" s="4"/>
    </row>
    <row r="13" spans="1:16" ht="2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4"/>
      <c r="P13" s="4"/>
    </row>
    <row r="14" spans="1:16" ht="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</row>
    <row r="15" spans="1:16" ht="2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</row>
    <row r="16" spans="1:16" ht="2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</row>
    <row r="17" spans="1:16" ht="2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4"/>
      <c r="P17" s="4"/>
    </row>
    <row r="18" spans="1:16" ht="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4"/>
      <c r="P18" s="4"/>
    </row>
    <row r="19" spans="1:16" ht="28.5">
      <c r="A19" s="5"/>
      <c r="B19" s="5"/>
      <c r="C19" s="5"/>
      <c r="D19" s="5" t="s">
        <v>163</v>
      </c>
      <c r="E19" s="125"/>
      <c r="F19" s="126"/>
      <c r="G19" s="126"/>
      <c r="H19" s="126"/>
      <c r="I19" s="5"/>
      <c r="J19" s="5"/>
      <c r="K19" s="5"/>
      <c r="L19" s="5"/>
      <c r="M19" s="5"/>
      <c r="N19" s="4"/>
      <c r="O19" s="4"/>
      <c r="P19" s="4"/>
    </row>
    <row r="20" spans="1:16" ht="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4"/>
      <c r="P20" s="4"/>
    </row>
    <row r="21" spans="1:16" ht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4"/>
      <c r="P21" s="4"/>
    </row>
    <row r="22" spans="1:16" ht="2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2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2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2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ht="2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6" ht="2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6" ht="2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6" ht="2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6" ht="2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6" ht="2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6" ht="2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2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2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2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2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2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</sheetData>
  <mergeCells count="4">
    <mergeCell ref="D7:I7"/>
    <mergeCell ref="B9:K10"/>
    <mergeCell ref="I12:J12"/>
    <mergeCell ref="K1:L2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101"/>
  <sheetViews>
    <sheetView showGridLines="0" showRowColHeaders="0" view="pageBreakPreview" zoomScaleNormal="100" zoomScaleSheetLayoutView="100" workbookViewId="0">
      <selection activeCell="H9" sqref="H9"/>
    </sheetView>
  </sheetViews>
  <sheetFormatPr defaultRowHeight="14.25"/>
  <cols>
    <col min="2" max="2" width="36.25" customWidth="1"/>
    <col min="9" max="9" width="12.75" customWidth="1"/>
    <col min="10" max="10" width="9" customWidth="1"/>
    <col min="12" max="12" width="11.5" customWidth="1"/>
    <col min="13" max="13" width="9.75" customWidth="1"/>
    <col min="14" max="14" width="6.875" customWidth="1"/>
    <col min="15" max="15" width="13.125" customWidth="1"/>
    <col min="20" max="20" width="8.375" customWidth="1"/>
  </cols>
  <sheetData>
    <row r="1" spans="1:38" ht="17.25" customHeight="1">
      <c r="A1" s="533" t="s">
        <v>203</v>
      </c>
      <c r="B1" s="534"/>
      <c r="C1" s="534"/>
      <c r="D1" s="534"/>
      <c r="E1" s="534"/>
      <c r="F1" s="534"/>
      <c r="G1" s="534"/>
      <c r="H1" s="534"/>
      <c r="I1" s="534"/>
      <c r="J1" s="38" t="s">
        <v>147</v>
      </c>
      <c r="K1" s="224" t="s">
        <v>175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.75" customHeight="1">
      <c r="A2" s="490" t="s">
        <v>348</v>
      </c>
      <c r="B2" s="490"/>
      <c r="C2" s="490"/>
      <c r="D2" s="490"/>
      <c r="E2" s="490"/>
      <c r="F2" s="490"/>
      <c r="G2" s="490"/>
      <c r="H2" s="490"/>
      <c r="I2" s="490"/>
      <c r="J2" s="4"/>
      <c r="K2" s="5"/>
      <c r="L2" s="535" t="s">
        <v>179</v>
      </c>
      <c r="M2" s="535"/>
      <c r="N2" s="535"/>
      <c r="O2" s="252">
        <v>0.6</v>
      </c>
      <c r="P2" s="234" t="s">
        <v>62</v>
      </c>
      <c r="Q2" s="226">
        <v>530</v>
      </c>
      <c r="R2" s="5" t="s">
        <v>184</v>
      </c>
      <c r="S2" s="229">
        <v>1</v>
      </c>
      <c r="T2" s="5"/>
      <c r="U2" s="5"/>
      <c r="V2" s="5"/>
      <c r="W2" s="5"/>
      <c r="X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7.25" customHeight="1">
      <c r="A3" s="490" t="s">
        <v>349</v>
      </c>
      <c r="B3" s="490"/>
      <c r="C3" s="490"/>
      <c r="D3" s="490"/>
      <c r="E3" s="490"/>
      <c r="F3" s="490"/>
      <c r="G3" s="490"/>
      <c r="H3" s="490"/>
      <c r="I3" s="490"/>
      <c r="J3" s="4"/>
      <c r="K3" s="5"/>
      <c r="L3" s="5" t="s">
        <v>176</v>
      </c>
      <c r="M3" s="5"/>
      <c r="N3" s="5" t="s">
        <v>177</v>
      </c>
      <c r="O3" s="228"/>
      <c r="P3" s="5"/>
      <c r="T3" s="224" t="s">
        <v>19</v>
      </c>
      <c r="U3" s="5"/>
      <c r="V3" s="5"/>
      <c r="W3" s="5"/>
      <c r="X3" s="5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6.5" customHeight="1">
      <c r="A4" s="490" t="s">
        <v>204</v>
      </c>
      <c r="B4" s="490"/>
      <c r="C4" s="490"/>
      <c r="D4" s="490"/>
      <c r="E4" s="490"/>
      <c r="F4" s="490"/>
      <c r="G4" s="490"/>
      <c r="H4" s="490"/>
      <c r="I4" s="490"/>
      <c r="J4" s="4"/>
      <c r="K4" s="5"/>
      <c r="L4" s="5" t="s">
        <v>180</v>
      </c>
      <c r="M4" s="249">
        <v>20</v>
      </c>
      <c r="N4" s="229" t="s">
        <v>181</v>
      </c>
      <c r="O4" s="232">
        <v>52.59</v>
      </c>
      <c r="P4" s="231">
        <v>13</v>
      </c>
      <c r="Q4" s="236">
        <f>(O4*P4)+300</f>
        <v>983.67000000000007</v>
      </c>
      <c r="R4" s="5"/>
      <c r="S4" s="229"/>
      <c r="T4" s="5" t="s">
        <v>187</v>
      </c>
      <c r="U4" s="5"/>
      <c r="V4" s="5"/>
      <c r="W4" s="5"/>
      <c r="X4" s="5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.75" customHeight="1">
      <c r="A5" s="490" t="s">
        <v>220</v>
      </c>
      <c r="B5" s="490"/>
      <c r="C5" s="490"/>
      <c r="D5" s="490"/>
      <c r="E5" s="490"/>
      <c r="F5" s="490"/>
      <c r="G5" s="490"/>
      <c r="H5" s="490"/>
      <c r="I5" s="490"/>
      <c r="J5" s="4"/>
      <c r="K5" s="5"/>
      <c r="L5" s="5"/>
      <c r="M5" s="5"/>
      <c r="N5" s="5"/>
      <c r="O5" s="5"/>
      <c r="P5" s="230"/>
      <c r="Q5" s="254">
        <f>Q4</f>
        <v>983.67000000000007</v>
      </c>
      <c r="R5" s="5" t="s">
        <v>178</v>
      </c>
      <c r="S5" s="229">
        <v>2</v>
      </c>
      <c r="T5" s="5" t="s">
        <v>188</v>
      </c>
      <c r="U5" s="5"/>
      <c r="V5" s="5"/>
      <c r="W5" s="5"/>
      <c r="X5" s="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customHeight="1">
      <c r="A6" s="135" t="s">
        <v>60</v>
      </c>
      <c r="B6" s="187"/>
      <c r="C6" s="129"/>
      <c r="D6" s="130"/>
      <c r="E6" s="131"/>
      <c r="F6" s="132"/>
      <c r="G6" s="133"/>
      <c r="H6" s="134"/>
      <c r="I6" s="133"/>
      <c r="J6" s="135"/>
      <c r="K6" s="5"/>
      <c r="L6" s="5"/>
      <c r="M6" s="5"/>
      <c r="N6" s="5"/>
      <c r="O6" s="5"/>
      <c r="P6" s="5"/>
      <c r="Q6" s="227"/>
      <c r="R6" s="5"/>
      <c r="S6" s="229"/>
      <c r="T6" s="5" t="s">
        <v>189</v>
      </c>
      <c r="U6" s="5"/>
      <c r="V6" s="5"/>
      <c r="W6" s="5"/>
      <c r="X6" s="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.75" customHeight="1">
      <c r="A7" s="277" t="s">
        <v>42</v>
      </c>
      <c r="B7" s="277" t="s">
        <v>43</v>
      </c>
      <c r="C7" s="277" t="s">
        <v>44</v>
      </c>
      <c r="D7" s="277" t="s">
        <v>45</v>
      </c>
      <c r="E7" s="538" t="s">
        <v>46</v>
      </c>
      <c r="F7" s="538"/>
      <c r="G7" s="538" t="s">
        <v>57</v>
      </c>
      <c r="H7" s="538"/>
      <c r="I7" s="277" t="s">
        <v>58</v>
      </c>
      <c r="J7" s="277" t="s">
        <v>19</v>
      </c>
      <c r="K7" s="5"/>
      <c r="L7" s="5"/>
      <c r="M7" s="5"/>
      <c r="N7" s="5"/>
      <c r="O7" s="5"/>
      <c r="P7" s="5"/>
      <c r="Q7" s="5"/>
      <c r="R7" s="5"/>
      <c r="S7" s="5"/>
      <c r="T7" s="5" t="s">
        <v>190</v>
      </c>
      <c r="U7" s="5"/>
      <c r="V7" s="5"/>
      <c r="W7" s="5"/>
      <c r="X7" s="5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.75" customHeight="1">
      <c r="A8" s="278"/>
      <c r="B8" s="278"/>
      <c r="C8" s="278"/>
      <c r="D8" s="278"/>
      <c r="E8" s="279" t="s">
        <v>47</v>
      </c>
      <c r="F8" s="280" t="s">
        <v>48</v>
      </c>
      <c r="G8" s="280" t="s">
        <v>47</v>
      </c>
      <c r="H8" s="280" t="s">
        <v>48</v>
      </c>
      <c r="I8" s="278" t="s">
        <v>59</v>
      </c>
      <c r="J8" s="281"/>
      <c r="K8" s="5"/>
      <c r="L8" s="5" t="s">
        <v>182</v>
      </c>
      <c r="M8" s="233">
        <f>Q5</f>
        <v>983.67000000000007</v>
      </c>
      <c r="N8" s="236">
        <v>24</v>
      </c>
      <c r="O8" s="235" t="s">
        <v>183</v>
      </c>
      <c r="P8" s="5"/>
      <c r="Q8" s="253">
        <f>M8/N8</f>
        <v>40.986250000000005</v>
      </c>
      <c r="R8" s="5" t="s">
        <v>184</v>
      </c>
      <c r="S8" s="225">
        <v>3</v>
      </c>
      <c r="T8" s="5"/>
      <c r="U8" s="5"/>
      <c r="V8" s="5"/>
      <c r="W8" s="5"/>
      <c r="X8" s="5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21">
      <c r="A9" s="139">
        <v>1</v>
      </c>
      <c r="B9" s="137" t="s">
        <v>167</v>
      </c>
      <c r="C9" s="138"/>
      <c r="D9" s="139"/>
      <c r="E9" s="143"/>
      <c r="F9" s="142"/>
      <c r="G9" s="143"/>
      <c r="H9" s="188">
        <f>C9*G9</f>
        <v>0</v>
      </c>
      <c r="I9" s="138">
        <f>H9</f>
        <v>0</v>
      </c>
      <c r="J9" s="144"/>
      <c r="K9" s="5"/>
      <c r="L9" s="536"/>
      <c r="M9" s="536"/>
      <c r="N9" s="536"/>
      <c r="O9" s="5"/>
      <c r="P9" s="5"/>
      <c r="Q9" s="237"/>
      <c r="R9" s="5"/>
      <c r="S9" s="225"/>
      <c r="T9" s="5"/>
      <c r="U9" s="5"/>
      <c r="V9" s="5"/>
      <c r="W9" s="5"/>
      <c r="X9" s="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21">
      <c r="A10" s="142">
        <v>1.1000000000000001</v>
      </c>
      <c r="B10" s="215" t="s">
        <v>168</v>
      </c>
      <c r="C10" s="143"/>
      <c r="D10" s="143" t="s">
        <v>50</v>
      </c>
      <c r="E10" s="143"/>
      <c r="F10" s="143"/>
      <c r="G10" s="143"/>
      <c r="H10" s="143">
        <f t="shared" ref="H10:H12" si="0">G12*C12</f>
        <v>0</v>
      </c>
      <c r="I10" s="138">
        <f>C10*H10</f>
        <v>0</v>
      </c>
      <c r="J10" s="147"/>
      <c r="K10" s="5"/>
      <c r="L10" s="5" t="s">
        <v>185</v>
      </c>
      <c r="M10" s="5"/>
      <c r="N10" s="5"/>
      <c r="O10" s="5"/>
      <c r="P10" s="5"/>
      <c r="Q10" s="285">
        <v>188</v>
      </c>
      <c r="R10" s="5" t="s">
        <v>184</v>
      </c>
      <c r="S10" s="38">
        <v>5</v>
      </c>
      <c r="T10" s="4"/>
      <c r="U10" s="242"/>
      <c r="V10" s="238"/>
      <c r="W10" s="238"/>
      <c r="X10" s="238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1">
      <c r="A11" s="142">
        <v>1.2</v>
      </c>
      <c r="B11" s="215" t="s">
        <v>169</v>
      </c>
      <c r="C11" s="143"/>
      <c r="D11" s="143" t="s">
        <v>50</v>
      </c>
      <c r="E11" s="143"/>
      <c r="F11" s="143">
        <f>E11*C11</f>
        <v>0</v>
      </c>
      <c r="G11" s="143">
        <v>0</v>
      </c>
      <c r="H11" s="143">
        <f t="shared" si="0"/>
        <v>0</v>
      </c>
      <c r="I11" s="143">
        <f>F11</f>
        <v>0</v>
      </c>
      <c r="J11" s="147"/>
      <c r="K11" s="5"/>
      <c r="L11" s="223" t="s">
        <v>186</v>
      </c>
      <c r="M11" s="5"/>
      <c r="N11" s="5"/>
      <c r="O11" s="5"/>
      <c r="P11" s="5"/>
      <c r="Q11" s="254">
        <f>Q2+Q8+Q10</f>
        <v>758.98625000000004</v>
      </c>
      <c r="R11" s="5" t="s">
        <v>184</v>
      </c>
      <c r="S11" s="5"/>
      <c r="T11" s="4"/>
      <c r="U11" s="242"/>
      <c r="V11" s="238"/>
      <c r="W11" s="238"/>
      <c r="X11" s="238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0.25" customHeight="1">
      <c r="A12" s="142">
        <v>1.3</v>
      </c>
      <c r="B12" s="215" t="s">
        <v>139</v>
      </c>
      <c r="C12" s="143">
        <v>32</v>
      </c>
      <c r="D12" s="143" t="s">
        <v>50</v>
      </c>
      <c r="E12" s="143">
        <v>1038.92</v>
      </c>
      <c r="F12" s="143">
        <f>E12*C12</f>
        <v>33245.440000000002</v>
      </c>
      <c r="G12" s="143">
        <v>0</v>
      </c>
      <c r="H12" s="143">
        <f t="shared" si="0"/>
        <v>0</v>
      </c>
      <c r="I12" s="143">
        <f>F12</f>
        <v>33245.440000000002</v>
      </c>
      <c r="J12" s="256" t="s">
        <v>207</v>
      </c>
      <c r="K12" s="5"/>
      <c r="L12" s="5"/>
      <c r="M12" s="5"/>
      <c r="N12" s="5"/>
      <c r="O12" s="5"/>
      <c r="P12" s="5"/>
      <c r="Q12" s="5"/>
      <c r="R12" s="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8" ht="21">
      <c r="A13" s="142">
        <v>1.4</v>
      </c>
      <c r="B13" s="148" t="s">
        <v>109</v>
      </c>
      <c r="C13" s="143">
        <v>8</v>
      </c>
      <c r="D13" s="143" t="s">
        <v>50</v>
      </c>
      <c r="E13" s="143">
        <v>1404.42</v>
      </c>
      <c r="F13" s="143">
        <f>E13*C13</f>
        <v>11235.36</v>
      </c>
      <c r="G13" s="143">
        <v>0</v>
      </c>
      <c r="H13" s="143">
        <f>G13*C13</f>
        <v>0</v>
      </c>
      <c r="I13" s="143">
        <f>H13+F13</f>
        <v>11235.36</v>
      </c>
      <c r="J13" s="256" t="s">
        <v>208</v>
      </c>
      <c r="K13" s="5"/>
      <c r="L13" s="5"/>
      <c r="M13" s="5"/>
      <c r="N13" s="5"/>
      <c r="O13" s="5"/>
      <c r="P13" s="5"/>
      <c r="Q13" s="5"/>
      <c r="R13" s="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8" ht="21">
      <c r="A14" s="142">
        <v>1.5</v>
      </c>
      <c r="B14" s="148" t="s">
        <v>170</v>
      </c>
      <c r="C14" s="143"/>
      <c r="D14" s="143" t="s">
        <v>50</v>
      </c>
      <c r="E14" s="143"/>
      <c r="F14" s="143">
        <f>E14*C14</f>
        <v>0</v>
      </c>
      <c r="G14" s="143">
        <v>0</v>
      </c>
      <c r="H14" s="143">
        <f>G14*C14</f>
        <v>0</v>
      </c>
      <c r="I14" s="143">
        <f>H14+F14</f>
        <v>0</v>
      </c>
      <c r="J14" s="147"/>
      <c r="K14" s="5"/>
      <c r="L14" s="5"/>
      <c r="M14" s="5"/>
      <c r="N14" s="5"/>
      <c r="O14" s="5"/>
      <c r="P14" s="5"/>
      <c r="Q14" s="5"/>
      <c r="R14" s="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8" ht="21">
      <c r="A15" s="142">
        <v>1.6</v>
      </c>
      <c r="B15" s="148" t="s">
        <v>205</v>
      </c>
      <c r="C15" s="143">
        <v>1</v>
      </c>
      <c r="D15" s="143" t="s">
        <v>206</v>
      </c>
      <c r="E15" s="143">
        <v>0</v>
      </c>
      <c r="F15" s="143">
        <f>E15*C15</f>
        <v>0</v>
      </c>
      <c r="G15" s="143">
        <v>3000</v>
      </c>
      <c r="H15" s="143">
        <f>G15*C15</f>
        <v>3000</v>
      </c>
      <c r="I15" s="143">
        <f>H15+F15</f>
        <v>3000</v>
      </c>
      <c r="J15" s="147"/>
      <c r="K15" s="5"/>
      <c r="L15" s="5"/>
      <c r="M15" s="5"/>
      <c r="N15" s="5"/>
      <c r="O15" s="5"/>
      <c r="P15" s="5"/>
      <c r="Q15" s="5"/>
      <c r="R15" s="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8" ht="21">
      <c r="A16" s="142"/>
      <c r="B16" s="148"/>
      <c r="C16" s="143"/>
      <c r="D16" s="143"/>
      <c r="E16" s="143"/>
      <c r="F16" s="143"/>
      <c r="G16" s="143"/>
      <c r="H16" s="143"/>
      <c r="I16" s="143"/>
      <c r="J16" s="147"/>
      <c r="K16" s="5"/>
      <c r="L16" s="5"/>
      <c r="M16" s="5"/>
      <c r="N16" s="5"/>
      <c r="O16" s="5"/>
      <c r="P16" s="5"/>
      <c r="Q16" s="5"/>
      <c r="R16" s="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8" ht="21.75" thickBot="1">
      <c r="A17" s="539" t="s">
        <v>53</v>
      </c>
      <c r="B17" s="540"/>
      <c r="C17" s="540"/>
      <c r="D17" s="540"/>
      <c r="E17" s="540"/>
      <c r="F17" s="540"/>
      <c r="G17" s="540"/>
      <c r="H17" s="541"/>
      <c r="I17" s="150">
        <f>SUM(I9:I16)</f>
        <v>47480.800000000003</v>
      </c>
      <c r="J17" s="147"/>
      <c r="K17" s="5"/>
      <c r="L17" s="5"/>
      <c r="M17" s="5"/>
      <c r="N17" s="5"/>
      <c r="O17" s="5"/>
      <c r="P17" s="5"/>
      <c r="Q17" s="5"/>
      <c r="R17" s="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8" ht="21.75" thickBot="1">
      <c r="A18" s="542" t="s">
        <v>92</v>
      </c>
      <c r="B18" s="543"/>
      <c r="C18" s="543"/>
      <c r="D18" s="543"/>
      <c r="E18" s="543"/>
      <c r="F18" s="543"/>
      <c r="G18" s="543"/>
      <c r="H18" s="544"/>
      <c r="I18" s="255">
        <f>INT(I17/1000)*1000</f>
        <v>47000</v>
      </c>
      <c r="J18" s="152"/>
      <c r="K18" s="5"/>
      <c r="L18" s="5"/>
      <c r="M18" s="5"/>
      <c r="N18" s="5"/>
      <c r="O18" s="5"/>
      <c r="P18" s="5"/>
      <c r="Q18" s="5"/>
      <c r="R18" s="5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8" ht="21">
      <c r="A19" s="187"/>
      <c r="B19" s="213" t="s">
        <v>55</v>
      </c>
      <c r="C19" s="156"/>
      <c r="D19" s="213"/>
      <c r="E19" s="157"/>
      <c r="H19" s="537" t="str">
        <f>BAHTTEXT((I18))</f>
        <v>สี่หมื่นเจ็ดพันบาทถ้วน</v>
      </c>
      <c r="I19" s="537"/>
      <c r="J19" s="537"/>
      <c r="K19" s="5"/>
      <c r="L19" s="5"/>
      <c r="M19" s="5"/>
      <c r="N19" s="5"/>
      <c r="O19" s="5"/>
      <c r="P19" s="5"/>
      <c r="Q19" s="5"/>
      <c r="R19" s="5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8" ht="21">
      <c r="A20" s="213"/>
      <c r="B20" s="214" t="s">
        <v>56</v>
      </c>
      <c r="C20" s="159"/>
      <c r="D20" s="214"/>
      <c r="E20" s="157"/>
      <c r="F20" s="478" t="s">
        <v>209</v>
      </c>
      <c r="G20" s="478"/>
      <c r="H20" s="478"/>
      <c r="I20" s="478"/>
      <c r="J20" s="4"/>
      <c r="K20" s="5"/>
      <c r="L20" s="5"/>
      <c r="M20" s="5"/>
      <c r="N20" s="5"/>
      <c r="O20" s="5"/>
      <c r="P20" s="5"/>
      <c r="Q20" s="5"/>
      <c r="R20" s="5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8" ht="21">
      <c r="A21" s="214"/>
      <c r="B21" s="214" t="s">
        <v>117</v>
      </c>
      <c r="C21" s="159"/>
      <c r="D21" s="214"/>
      <c r="E21" s="157"/>
      <c r="F21" s="478" t="s">
        <v>210</v>
      </c>
      <c r="G21" s="478"/>
      <c r="H21" s="478"/>
      <c r="I21" s="478"/>
      <c r="J21" s="4"/>
      <c r="K21" s="5"/>
      <c r="L21" s="5"/>
      <c r="M21" s="5"/>
      <c r="N21" s="5"/>
      <c r="O21" s="5"/>
      <c r="P21" s="5"/>
      <c r="Q21" s="5"/>
      <c r="R21" s="5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8" ht="21">
      <c r="A22" s="214"/>
      <c r="B22" s="213" t="s">
        <v>153</v>
      </c>
      <c r="C22" s="156"/>
      <c r="D22" s="213"/>
      <c r="E22" s="157"/>
      <c r="F22" s="479" t="s">
        <v>211</v>
      </c>
      <c r="G22" s="479"/>
      <c r="H22" s="479"/>
      <c r="I22" s="479"/>
      <c r="J22" s="4"/>
      <c r="K22" s="5"/>
      <c r="L22" s="5"/>
      <c r="M22" s="5"/>
      <c r="N22" s="5"/>
      <c r="O22" s="5"/>
      <c r="P22" s="5"/>
      <c r="Q22" s="5"/>
      <c r="R22" s="5"/>
      <c r="U22" s="224" t="s">
        <v>175</v>
      </c>
      <c r="V22" s="5"/>
      <c r="W22" s="5"/>
      <c r="X22" s="5"/>
      <c r="Y22" s="5"/>
      <c r="Z22" s="5"/>
      <c r="AA22" s="5"/>
      <c r="AB22" s="5"/>
      <c r="AC22" s="5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21">
      <c r="A23" s="213"/>
      <c r="B23" s="214" t="s">
        <v>144</v>
      </c>
      <c r="C23" s="159"/>
      <c r="D23" s="214"/>
      <c r="E23" s="157"/>
      <c r="F23" s="478"/>
      <c r="G23" s="478"/>
      <c r="H23" s="478"/>
      <c r="I23" s="478"/>
      <c r="J23" s="4"/>
      <c r="K23" s="239"/>
      <c r="L23" s="238"/>
      <c r="M23" s="238"/>
      <c r="N23" s="238"/>
      <c r="O23" s="238"/>
      <c r="P23" s="238"/>
      <c r="Q23" s="238"/>
      <c r="R23" s="238"/>
      <c r="U23" s="5"/>
      <c r="V23" s="535" t="s">
        <v>179</v>
      </c>
      <c r="W23" s="535"/>
      <c r="X23" s="535"/>
      <c r="Y23" s="252">
        <v>0.6</v>
      </c>
      <c r="Z23" s="234" t="s">
        <v>62</v>
      </c>
      <c r="AA23" s="227"/>
      <c r="AB23" s="5"/>
      <c r="AC23" s="229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21">
      <c r="A24" s="214"/>
      <c r="B24" s="214" t="s">
        <v>145</v>
      </c>
      <c r="C24" s="159"/>
      <c r="D24" s="214"/>
      <c r="E24" s="157"/>
      <c r="F24" s="478"/>
      <c r="G24" s="478"/>
      <c r="H24" s="478"/>
      <c r="I24" s="478"/>
      <c r="J24" s="4"/>
      <c r="K24" s="240"/>
      <c r="L24" s="238"/>
      <c r="M24" s="238"/>
      <c r="N24" s="238"/>
      <c r="O24" s="238"/>
      <c r="P24" s="238"/>
      <c r="Q24" s="238"/>
      <c r="R24" s="238"/>
      <c r="U24" s="5"/>
      <c r="V24" s="5" t="s">
        <v>176</v>
      </c>
      <c r="W24" s="5"/>
      <c r="X24" s="5" t="s">
        <v>177</v>
      </c>
      <c r="Y24" s="228"/>
      <c r="Z24" s="5"/>
      <c r="AA24" s="226">
        <v>530</v>
      </c>
      <c r="AB24" s="5" t="s">
        <v>184</v>
      </c>
      <c r="AC24" s="229">
        <v>1</v>
      </c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21">
      <c r="A25" s="4"/>
      <c r="B25" s="5"/>
      <c r="C25" s="4"/>
      <c r="D25" s="4"/>
      <c r="E25" s="4"/>
      <c r="F25" s="4"/>
      <c r="G25" s="4"/>
      <c r="H25" s="4"/>
      <c r="I25" s="4"/>
      <c r="J25" s="4"/>
      <c r="K25" s="241"/>
      <c r="L25" s="238"/>
      <c r="M25" s="238"/>
      <c r="N25" s="238"/>
      <c r="O25" s="238"/>
      <c r="P25" s="238"/>
      <c r="Q25" s="238"/>
      <c r="R25" s="238"/>
      <c r="U25" s="5"/>
      <c r="V25" s="5" t="s">
        <v>180</v>
      </c>
      <c r="W25" s="233">
        <v>15</v>
      </c>
      <c r="X25" s="229" t="s">
        <v>181</v>
      </c>
      <c r="Y25" s="232">
        <v>39.76</v>
      </c>
      <c r="Z25" s="231">
        <v>13</v>
      </c>
      <c r="AA25" s="230">
        <f>Y25*Z25</f>
        <v>516.88</v>
      </c>
      <c r="AB25" s="5"/>
      <c r="AC25" s="229"/>
    </row>
    <row r="26" spans="1:38" ht="2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242"/>
      <c r="M26" s="238"/>
      <c r="N26" s="238"/>
      <c r="O26" s="238"/>
      <c r="P26" s="238"/>
      <c r="Q26" s="238"/>
      <c r="R26" s="238"/>
      <c r="S26" s="238"/>
      <c r="V26" s="5"/>
      <c r="W26" s="5"/>
      <c r="X26" s="5"/>
      <c r="Y26" s="5"/>
      <c r="Z26" s="5"/>
      <c r="AA26" s="230"/>
      <c r="AB26" s="250">
        <f>AA25+300</f>
        <v>816.88</v>
      </c>
      <c r="AC26" s="5" t="s">
        <v>178</v>
      </c>
      <c r="AD26" s="229">
        <v>2</v>
      </c>
    </row>
    <row r="27" spans="1:38" ht="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242"/>
      <c r="M27" s="238"/>
      <c r="N27" s="238"/>
      <c r="O27" s="238"/>
      <c r="P27" s="238"/>
      <c r="Q27" s="238"/>
      <c r="R27" s="238"/>
      <c r="S27" s="238"/>
      <c r="V27" s="5"/>
      <c r="W27" s="5"/>
      <c r="X27" s="5"/>
      <c r="Y27" s="5"/>
      <c r="Z27" s="5"/>
      <c r="AA27" s="5"/>
      <c r="AB27" s="227"/>
      <c r="AC27" s="5"/>
      <c r="AD27" s="229"/>
    </row>
    <row r="28" spans="1:38" ht="48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243" t="s">
        <v>191</v>
      </c>
      <c r="M28" s="548" t="s">
        <v>192</v>
      </c>
      <c r="N28" s="549"/>
      <c r="O28" s="244" t="s">
        <v>193</v>
      </c>
      <c r="P28" s="238"/>
      <c r="Q28" s="238"/>
      <c r="R28" s="238"/>
      <c r="S28" s="238"/>
      <c r="V28" s="5"/>
      <c r="W28" s="5"/>
      <c r="X28" s="5"/>
      <c r="Y28" s="5"/>
      <c r="Z28" s="5"/>
      <c r="AA28" s="5"/>
      <c r="AB28" s="5"/>
      <c r="AC28" s="5"/>
      <c r="AD28" s="5"/>
    </row>
    <row r="29" spans="1:38" ht="21">
      <c r="A29" s="224" t="s">
        <v>175</v>
      </c>
      <c r="B29" s="5"/>
      <c r="C29" s="5"/>
      <c r="D29" s="5"/>
      <c r="E29" s="5"/>
      <c r="F29" s="5"/>
      <c r="G29" s="5"/>
      <c r="H29" s="5"/>
      <c r="I29" s="5"/>
      <c r="J29" s="5"/>
      <c r="K29" s="4"/>
      <c r="L29" s="245" t="s">
        <v>194</v>
      </c>
      <c r="M29" s="545">
        <v>60</v>
      </c>
      <c r="N29" s="546"/>
      <c r="O29" s="248">
        <v>64</v>
      </c>
      <c r="P29" s="238"/>
      <c r="Q29" s="238"/>
      <c r="R29" s="238"/>
      <c r="S29" s="238"/>
      <c r="V29" s="5"/>
      <c r="W29" s="5" t="s">
        <v>182</v>
      </c>
      <c r="X29" s="233">
        <f>AB26</f>
        <v>816.88</v>
      </c>
      <c r="Y29" s="236">
        <v>24</v>
      </c>
      <c r="Z29" s="235" t="s">
        <v>183</v>
      </c>
      <c r="AA29" s="5"/>
      <c r="AB29" s="251">
        <f>X29/Y29</f>
        <v>34.036666666666669</v>
      </c>
      <c r="AC29" s="5" t="s">
        <v>184</v>
      </c>
      <c r="AD29" s="225">
        <v>3</v>
      </c>
    </row>
    <row r="30" spans="1:38" ht="21">
      <c r="A30" s="5"/>
      <c r="B30" s="535" t="s">
        <v>179</v>
      </c>
      <c r="C30" s="535"/>
      <c r="D30" s="535"/>
      <c r="E30" s="252">
        <v>0.8</v>
      </c>
      <c r="F30" s="234" t="s">
        <v>62</v>
      </c>
      <c r="G30" s="227"/>
      <c r="H30" s="5"/>
      <c r="I30" s="229"/>
      <c r="J30" s="229"/>
      <c r="K30" s="4"/>
      <c r="L30" s="245" t="s">
        <v>195</v>
      </c>
      <c r="M30" s="545">
        <v>48</v>
      </c>
      <c r="N30" s="546"/>
      <c r="O30" s="248">
        <v>96</v>
      </c>
      <c r="P30" s="238"/>
      <c r="Q30" s="238"/>
      <c r="R30" s="238"/>
      <c r="S30" s="238"/>
      <c r="V30" s="5"/>
      <c r="W30" s="536"/>
      <c r="X30" s="536"/>
      <c r="Y30" s="536"/>
      <c r="Z30" s="5"/>
      <c r="AA30" s="5"/>
      <c r="AB30" s="237"/>
      <c r="AC30" s="5"/>
      <c r="AD30" s="225"/>
    </row>
    <row r="31" spans="1:38" ht="21">
      <c r="A31" s="5"/>
      <c r="B31" s="5" t="s">
        <v>176</v>
      </c>
      <c r="C31" s="5"/>
      <c r="D31" s="5" t="s">
        <v>177</v>
      </c>
      <c r="E31" s="228"/>
      <c r="F31" s="5"/>
      <c r="G31" s="226">
        <v>626</v>
      </c>
      <c r="H31" s="5" t="s">
        <v>184</v>
      </c>
      <c r="I31" s="229">
        <v>1</v>
      </c>
      <c r="J31" s="229"/>
      <c r="K31" s="4"/>
      <c r="L31" s="245" t="s">
        <v>196</v>
      </c>
      <c r="M31" s="545">
        <v>32</v>
      </c>
      <c r="N31" s="546"/>
      <c r="O31" s="248">
        <v>128</v>
      </c>
      <c r="P31" s="238"/>
      <c r="Q31" s="238"/>
      <c r="R31" s="238"/>
      <c r="S31" s="238"/>
      <c r="V31" s="5"/>
      <c r="W31" s="5" t="s">
        <v>185</v>
      </c>
      <c r="X31" s="5"/>
      <c r="Y31" s="5"/>
      <c r="Z31" s="5"/>
      <c r="AA31" s="5"/>
      <c r="AB31" s="236">
        <v>188</v>
      </c>
      <c r="AC31" s="5" t="s">
        <v>184</v>
      </c>
      <c r="AD31" s="38">
        <v>5</v>
      </c>
    </row>
    <row r="32" spans="1:38" ht="21">
      <c r="A32" s="5"/>
      <c r="B32" s="5" t="s">
        <v>180</v>
      </c>
      <c r="C32" s="233">
        <v>15</v>
      </c>
      <c r="D32" s="229" t="s">
        <v>181</v>
      </c>
      <c r="E32" s="232">
        <v>39.76</v>
      </c>
      <c r="F32" s="231">
        <v>13</v>
      </c>
      <c r="G32" s="230">
        <f>E32*F32+300</f>
        <v>816.88</v>
      </c>
      <c r="H32" s="5"/>
      <c r="I32" s="229"/>
      <c r="J32" s="229"/>
      <c r="K32" s="4"/>
      <c r="L32" s="245" t="s">
        <v>197</v>
      </c>
      <c r="M32" s="545">
        <v>28</v>
      </c>
      <c r="N32" s="546"/>
      <c r="O32" s="248">
        <v>158</v>
      </c>
      <c r="P32" s="238"/>
      <c r="Q32" s="238"/>
      <c r="R32" s="238"/>
      <c r="S32" s="238"/>
      <c r="V32" s="5"/>
      <c r="W32" s="223" t="s">
        <v>186</v>
      </c>
      <c r="X32" s="5"/>
      <c r="Y32" s="5"/>
      <c r="Z32" s="5"/>
      <c r="AA32" s="5"/>
      <c r="AB32" s="254">
        <f>AB26+AB29+AB31</f>
        <v>1038.9166666666665</v>
      </c>
      <c r="AC32" s="5" t="s">
        <v>184</v>
      </c>
      <c r="AD32" s="5"/>
    </row>
    <row r="33" spans="1:30" ht="21">
      <c r="A33" s="5"/>
      <c r="B33" s="5"/>
      <c r="C33" s="5"/>
      <c r="D33" s="5"/>
      <c r="E33" s="5"/>
      <c r="F33" s="230"/>
      <c r="G33" s="250">
        <f>G32+300</f>
        <v>1116.8800000000001</v>
      </c>
      <c r="H33" s="5" t="s">
        <v>178</v>
      </c>
      <c r="I33" s="229">
        <v>2</v>
      </c>
      <c r="J33" s="229"/>
      <c r="K33" s="4"/>
      <c r="L33" s="245" t="s">
        <v>198</v>
      </c>
      <c r="M33" s="545">
        <v>24</v>
      </c>
      <c r="N33" s="546"/>
      <c r="O33" s="248">
        <v>188</v>
      </c>
      <c r="P33" s="238"/>
      <c r="Q33" s="238"/>
      <c r="R33" s="238"/>
      <c r="S33" s="238"/>
      <c r="V33" s="5"/>
      <c r="W33" s="5"/>
      <c r="X33" s="5"/>
      <c r="Y33" s="5"/>
      <c r="Z33" s="5"/>
      <c r="AA33" s="5"/>
      <c r="AB33" s="5"/>
      <c r="AC33" s="5"/>
      <c r="AD33" s="2"/>
    </row>
    <row r="34" spans="1:30" ht="21">
      <c r="A34" s="5"/>
      <c r="B34" s="5"/>
      <c r="C34" s="5"/>
      <c r="D34" s="5"/>
      <c r="E34" s="5"/>
      <c r="F34" s="5"/>
      <c r="G34" s="227"/>
      <c r="H34" s="5"/>
      <c r="I34" s="229"/>
      <c r="J34" s="229"/>
      <c r="K34" s="4"/>
      <c r="L34" s="245" t="s">
        <v>199</v>
      </c>
      <c r="M34" s="545">
        <v>18</v>
      </c>
      <c r="N34" s="546"/>
      <c r="O34" s="248">
        <v>241</v>
      </c>
      <c r="P34" s="238"/>
      <c r="Q34" s="238"/>
      <c r="R34" s="238"/>
      <c r="S34" s="238"/>
      <c r="V34" s="5"/>
      <c r="W34" s="5"/>
      <c r="X34" s="5"/>
      <c r="Y34" s="5"/>
      <c r="Z34" s="5"/>
      <c r="AA34" s="5"/>
      <c r="AB34" s="5"/>
      <c r="AC34" s="5"/>
      <c r="AD34" s="2"/>
    </row>
    <row r="35" spans="1:30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4"/>
      <c r="L35" s="245" t="s">
        <v>200</v>
      </c>
      <c r="M35" s="545">
        <v>10</v>
      </c>
      <c r="N35" s="546"/>
      <c r="O35" s="248">
        <v>290</v>
      </c>
      <c r="P35" s="238"/>
      <c r="Q35" s="238"/>
      <c r="R35" s="238"/>
      <c r="S35" s="238"/>
      <c r="V35" s="5"/>
      <c r="W35" s="5"/>
      <c r="X35" s="5"/>
      <c r="Y35" s="5"/>
      <c r="Z35" s="5"/>
      <c r="AA35" s="5"/>
      <c r="AB35" s="5"/>
      <c r="AC35" s="5"/>
    </row>
    <row r="36" spans="1:30" ht="21">
      <c r="A36" s="5"/>
      <c r="B36" s="5" t="s">
        <v>182</v>
      </c>
      <c r="C36" s="233">
        <f>G33</f>
        <v>1116.8800000000001</v>
      </c>
      <c r="D36" s="236">
        <v>24</v>
      </c>
      <c r="E36" s="235" t="s">
        <v>183</v>
      </c>
      <c r="F36" s="5"/>
      <c r="G36" s="251">
        <f>C36/D36</f>
        <v>46.536666666666669</v>
      </c>
      <c r="H36" s="5" t="s">
        <v>184</v>
      </c>
      <c r="I36" s="225">
        <v>3</v>
      </c>
      <c r="J36" s="225"/>
      <c r="K36" s="4"/>
      <c r="L36" s="245" t="s">
        <v>201</v>
      </c>
      <c r="M36" s="545">
        <v>8</v>
      </c>
      <c r="N36" s="546"/>
      <c r="O36" s="248">
        <v>344</v>
      </c>
      <c r="P36" s="238"/>
      <c r="Q36" s="238"/>
      <c r="R36" s="238"/>
      <c r="S36" s="238"/>
      <c r="V36" s="5"/>
      <c r="W36" s="5"/>
      <c r="X36" s="5"/>
      <c r="Y36" s="5"/>
      <c r="Z36" s="5"/>
      <c r="AA36" s="5"/>
      <c r="AB36" s="5"/>
      <c r="AC36" s="5"/>
    </row>
    <row r="37" spans="1:30" ht="21">
      <c r="A37" s="5"/>
      <c r="B37" s="536"/>
      <c r="C37" s="536"/>
      <c r="D37" s="536"/>
      <c r="E37" s="5"/>
      <c r="F37" s="5"/>
      <c r="G37" s="237"/>
      <c r="H37" s="5"/>
      <c r="I37" s="225"/>
      <c r="J37" s="225"/>
      <c r="K37" s="4"/>
      <c r="L37" s="245" t="s">
        <v>202</v>
      </c>
      <c r="M37" s="545">
        <v>5</v>
      </c>
      <c r="N37" s="546"/>
      <c r="O37" s="248">
        <v>421</v>
      </c>
      <c r="P37" s="238"/>
      <c r="Q37" s="238"/>
      <c r="R37" s="238"/>
      <c r="S37" s="238"/>
      <c r="V37" s="5"/>
      <c r="W37" s="5"/>
      <c r="X37" s="5"/>
      <c r="Y37" s="5"/>
      <c r="Z37" s="5"/>
      <c r="AA37" s="5"/>
      <c r="AB37" s="5"/>
      <c r="AC37" s="5"/>
    </row>
    <row r="38" spans="1:30" ht="21">
      <c r="A38" s="5"/>
      <c r="B38" s="5" t="s">
        <v>185</v>
      </c>
      <c r="C38" s="5"/>
      <c r="D38" s="5"/>
      <c r="E38" s="5"/>
      <c r="F38" s="5"/>
      <c r="G38" s="236">
        <v>241</v>
      </c>
      <c r="H38" s="5" t="s">
        <v>184</v>
      </c>
      <c r="I38" s="38">
        <v>5</v>
      </c>
      <c r="J38" s="4"/>
      <c r="K38" s="242"/>
      <c r="L38" s="238"/>
      <c r="M38" s="238"/>
      <c r="N38" s="238"/>
      <c r="O38" s="238"/>
      <c r="P38" s="238"/>
      <c r="Q38" s="238"/>
      <c r="R38" s="238"/>
      <c r="U38" s="5"/>
      <c r="V38" s="5"/>
      <c r="W38" s="5"/>
      <c r="X38" s="5"/>
      <c r="Y38" s="5"/>
      <c r="Z38" s="5"/>
      <c r="AA38" s="5"/>
      <c r="AB38" s="5"/>
    </row>
    <row r="39" spans="1:30" ht="21">
      <c r="A39" s="5"/>
      <c r="B39" s="223" t="s">
        <v>186</v>
      </c>
      <c r="C39" s="5"/>
      <c r="D39" s="5"/>
      <c r="E39" s="5"/>
      <c r="F39" s="5"/>
      <c r="G39" s="254">
        <f>G33+G36+G38</f>
        <v>1404.4166666666667</v>
      </c>
      <c r="H39" s="5" t="s">
        <v>184</v>
      </c>
      <c r="I39" s="5"/>
      <c r="J39" s="4"/>
      <c r="K39" s="242"/>
      <c r="L39" s="238"/>
      <c r="M39" s="238"/>
      <c r="N39" s="238"/>
      <c r="O39" s="238"/>
      <c r="P39" s="238"/>
      <c r="Q39" s="238"/>
      <c r="R39" s="238"/>
      <c r="U39" s="5"/>
      <c r="V39" s="5"/>
      <c r="W39" s="5"/>
      <c r="X39" s="5"/>
      <c r="Y39" s="5"/>
      <c r="Z39" s="5"/>
      <c r="AA39" s="5"/>
      <c r="AB39" s="5"/>
    </row>
    <row r="40" spans="1:30" ht="21">
      <c r="A40" s="5"/>
      <c r="B40" s="5"/>
      <c r="C40" s="5"/>
      <c r="D40" s="5"/>
      <c r="E40" s="5"/>
      <c r="F40" s="5"/>
      <c r="G40" s="5"/>
      <c r="H40" s="5"/>
      <c r="I40" s="2"/>
      <c r="J40" s="4"/>
      <c r="K40" s="547"/>
      <c r="L40" s="547"/>
      <c r="M40" s="547"/>
      <c r="N40" s="547"/>
      <c r="O40" s="246"/>
      <c r="P40" s="246"/>
      <c r="Q40" s="246"/>
      <c r="R40" s="238"/>
      <c r="U40" s="5"/>
      <c r="V40" s="5"/>
      <c r="W40" s="5"/>
      <c r="X40" s="5"/>
      <c r="Y40" s="5"/>
      <c r="Z40" s="5"/>
      <c r="AA40" s="5"/>
      <c r="AB40" s="5"/>
    </row>
    <row r="41" spans="1:30" ht="21">
      <c r="A41" s="5"/>
      <c r="B41" s="5"/>
      <c r="C41" s="5"/>
      <c r="D41" s="5"/>
      <c r="E41" s="5"/>
      <c r="F41" s="5"/>
      <c r="G41" s="5"/>
      <c r="H41" s="5"/>
      <c r="I41" s="2"/>
      <c r="J41" s="4"/>
      <c r="K41" s="547"/>
      <c r="L41" s="547"/>
      <c r="M41" s="547"/>
      <c r="N41" s="547"/>
      <c r="O41" s="246"/>
      <c r="P41" s="246"/>
      <c r="Q41" s="246"/>
      <c r="R41" s="238"/>
      <c r="U41" s="5"/>
      <c r="V41" s="5"/>
      <c r="W41" s="5"/>
      <c r="X41" s="5"/>
      <c r="Y41" s="5"/>
      <c r="Z41" s="5"/>
      <c r="AA41" s="5"/>
      <c r="AB41" s="5"/>
    </row>
    <row r="42" spans="1:30" ht="21">
      <c r="A42" s="5"/>
      <c r="B42" s="5"/>
      <c r="C42" s="5"/>
      <c r="D42" s="5"/>
      <c r="E42" s="5"/>
      <c r="F42" s="5"/>
      <c r="G42" s="5"/>
      <c r="H42" s="5"/>
      <c r="J42" s="4"/>
      <c r="K42" s="547"/>
      <c r="L42" s="547"/>
      <c r="M42" s="547"/>
      <c r="N42" s="547"/>
      <c r="O42" s="246"/>
      <c r="P42" s="246"/>
      <c r="Q42" s="246"/>
      <c r="R42" s="238"/>
      <c r="U42" s="5"/>
      <c r="V42" s="5"/>
      <c r="W42" s="5"/>
      <c r="X42" s="5"/>
      <c r="Y42" s="5"/>
      <c r="Z42" s="5"/>
      <c r="AA42" s="5"/>
      <c r="AB42" s="5"/>
    </row>
    <row r="43" spans="1:30" ht="21">
      <c r="A43" s="5"/>
      <c r="B43" s="5"/>
      <c r="C43" s="5"/>
      <c r="D43" s="5"/>
      <c r="E43" s="5"/>
      <c r="F43" s="5"/>
      <c r="G43" s="5"/>
      <c r="H43" s="5"/>
      <c r="J43" s="4"/>
      <c r="K43" s="247"/>
      <c r="L43" s="238"/>
      <c r="M43" s="238"/>
      <c r="N43" s="238"/>
      <c r="O43" s="238"/>
      <c r="P43" s="238"/>
      <c r="Q43" s="238"/>
      <c r="R43" s="238"/>
      <c r="U43" s="5"/>
      <c r="V43" s="5"/>
      <c r="W43" s="5"/>
      <c r="X43" s="5"/>
      <c r="Y43" s="5"/>
      <c r="Z43" s="5"/>
      <c r="AA43" s="5"/>
      <c r="AB43" s="5"/>
    </row>
    <row r="44" spans="1:30" ht="21">
      <c r="A44" s="5"/>
      <c r="B44" s="5"/>
      <c r="C44" s="5"/>
      <c r="D44" s="5"/>
      <c r="E44" s="5"/>
      <c r="F44" s="5"/>
      <c r="G44" s="5"/>
      <c r="H44" s="5"/>
      <c r="J44" s="4"/>
      <c r="K44" s="241"/>
      <c r="L44" s="238"/>
      <c r="M44" s="238"/>
      <c r="N44" s="238"/>
      <c r="O44" s="238"/>
      <c r="P44" s="238"/>
      <c r="Q44" s="238"/>
      <c r="R44" s="238"/>
    </row>
    <row r="45" spans="1:30" ht="21">
      <c r="A45" s="5"/>
      <c r="B45" s="5"/>
      <c r="C45" s="5"/>
      <c r="D45" s="5"/>
      <c r="E45" s="5"/>
      <c r="F45" s="5"/>
      <c r="G45" s="5"/>
      <c r="H45" s="5"/>
      <c r="J45" s="4"/>
      <c r="K45" s="242"/>
      <c r="L45" s="238"/>
      <c r="M45" s="238"/>
      <c r="N45" s="238"/>
      <c r="O45" s="238"/>
      <c r="P45" s="238"/>
      <c r="Q45" s="238"/>
      <c r="R45" s="238"/>
    </row>
    <row r="46" spans="1:30" ht="21">
      <c r="A46" s="5"/>
      <c r="B46" s="5"/>
      <c r="C46" s="5"/>
      <c r="D46" s="5"/>
      <c r="E46" s="5"/>
      <c r="F46" s="5"/>
      <c r="G46" s="5"/>
      <c r="H46" s="5"/>
      <c r="J46" s="4"/>
      <c r="K46" s="4"/>
      <c r="L46" s="4"/>
      <c r="M46" s="4"/>
      <c r="N46" s="4"/>
      <c r="O46" s="4"/>
      <c r="P46" s="4"/>
    </row>
    <row r="47" spans="1:30" ht="21">
      <c r="A47" s="5"/>
      <c r="B47" s="5"/>
      <c r="C47" s="5"/>
      <c r="D47" s="5"/>
      <c r="E47" s="5"/>
      <c r="F47" s="5"/>
      <c r="G47" s="5"/>
      <c r="H47" s="5"/>
      <c r="J47" s="4"/>
      <c r="K47" s="4"/>
      <c r="L47" s="4"/>
      <c r="M47" s="4"/>
      <c r="N47" s="4"/>
      <c r="O47" s="4"/>
      <c r="P47" s="4"/>
    </row>
    <row r="48" spans="1:30" ht="21">
      <c r="A48" s="5"/>
      <c r="B48" s="5"/>
      <c r="C48" s="5"/>
      <c r="D48" s="5"/>
      <c r="E48" s="5"/>
      <c r="F48" s="5"/>
      <c r="G48" s="5"/>
      <c r="H48" s="5"/>
      <c r="J48" s="4"/>
      <c r="K48" s="4"/>
      <c r="L48" s="4"/>
      <c r="M48" s="4"/>
      <c r="N48" s="4"/>
      <c r="O48" s="4"/>
      <c r="P48" s="4"/>
    </row>
    <row r="49" spans="1:16" ht="21">
      <c r="A49" s="5"/>
      <c r="B49" s="5"/>
      <c r="C49" s="5"/>
      <c r="D49" s="5"/>
      <c r="E49" s="5"/>
      <c r="F49" s="5"/>
      <c r="G49" s="5"/>
      <c r="H49" s="5"/>
      <c r="J49" s="4"/>
      <c r="K49" s="4"/>
      <c r="L49" s="4"/>
      <c r="M49" s="4"/>
      <c r="N49" s="4"/>
      <c r="O49" s="4"/>
      <c r="P49" s="4"/>
    </row>
    <row r="50" spans="1:16" ht="21">
      <c r="A50" s="5"/>
      <c r="B50" s="5"/>
      <c r="C50" s="5"/>
      <c r="D50" s="5"/>
      <c r="E50" s="5"/>
      <c r="F50" s="5"/>
      <c r="G50" s="5"/>
      <c r="H50" s="5"/>
      <c r="J50" s="4"/>
      <c r="K50" s="4"/>
      <c r="L50" s="4"/>
      <c r="M50" s="4"/>
      <c r="N50" s="4"/>
      <c r="O50" s="4"/>
      <c r="P50" s="4"/>
    </row>
    <row r="51" spans="1:16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">
      <c r="K100" s="4"/>
      <c r="L100" s="4"/>
      <c r="M100" s="4"/>
      <c r="N100" s="4"/>
      <c r="O100" s="4"/>
      <c r="P100" s="4"/>
    </row>
    <row r="101" spans="1:16" ht="15">
      <c r="K101" s="4"/>
    </row>
  </sheetData>
  <mergeCells count="36">
    <mergeCell ref="B30:D30"/>
    <mergeCell ref="B37:D37"/>
    <mergeCell ref="V23:X23"/>
    <mergeCell ref="W30:Y30"/>
    <mergeCell ref="K42:L42"/>
    <mergeCell ref="M42:N42"/>
    <mergeCell ref="M34:N34"/>
    <mergeCell ref="M35:N35"/>
    <mergeCell ref="M36:N36"/>
    <mergeCell ref="M37:N37"/>
    <mergeCell ref="K40:N40"/>
    <mergeCell ref="K41:L41"/>
    <mergeCell ref="M41:N41"/>
    <mergeCell ref="M28:N28"/>
    <mergeCell ref="M29:N29"/>
    <mergeCell ref="M30:N30"/>
    <mergeCell ref="M31:N31"/>
    <mergeCell ref="M32:N32"/>
    <mergeCell ref="M33:N33"/>
    <mergeCell ref="F20:I20"/>
    <mergeCell ref="F21:I21"/>
    <mergeCell ref="F22:I22"/>
    <mergeCell ref="F23:I23"/>
    <mergeCell ref="F24:I24"/>
    <mergeCell ref="L2:N2"/>
    <mergeCell ref="L9:N9"/>
    <mergeCell ref="H19:J19"/>
    <mergeCell ref="E7:F7"/>
    <mergeCell ref="G7:H7"/>
    <mergeCell ref="A17:H17"/>
    <mergeCell ref="A18:H18"/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7"/>
  <sheetViews>
    <sheetView showGridLines="0" workbookViewId="0">
      <selection activeCell="J20" sqref="J20"/>
    </sheetView>
  </sheetViews>
  <sheetFormatPr defaultRowHeight="14.25"/>
  <cols>
    <col min="1" max="1" width="5.25" customWidth="1"/>
    <col min="2" max="2" width="18.25" customWidth="1"/>
    <col min="6" max="6" width="10" customWidth="1"/>
    <col min="7" max="7" width="16.5" customWidth="1"/>
  </cols>
  <sheetData>
    <row r="1" spans="1:7" ht="15.75">
      <c r="A1" s="257" t="s">
        <v>138</v>
      </c>
      <c r="B1" s="257"/>
      <c r="C1" s="257"/>
      <c r="D1" s="257"/>
      <c r="E1" s="257"/>
      <c r="F1" s="257"/>
      <c r="G1" s="258" t="s">
        <v>146</v>
      </c>
    </row>
    <row r="2" spans="1:7" ht="15.75">
      <c r="A2" s="257" t="s">
        <v>350</v>
      </c>
      <c r="B2" s="257"/>
      <c r="C2" s="257"/>
      <c r="D2" s="257"/>
      <c r="E2" s="257"/>
      <c r="F2" s="257"/>
      <c r="G2" s="257"/>
    </row>
    <row r="3" spans="1:7" ht="15.75">
      <c r="A3" s="257" t="s">
        <v>351</v>
      </c>
      <c r="B3" s="257"/>
      <c r="C3" s="257"/>
      <c r="D3" s="257" t="s">
        <v>118</v>
      </c>
      <c r="E3" s="259"/>
      <c r="F3" s="257" t="s">
        <v>119</v>
      </c>
      <c r="G3" s="257"/>
    </row>
    <row r="4" spans="1:7" ht="15.75">
      <c r="A4" s="257" t="s">
        <v>120</v>
      </c>
      <c r="B4" s="257"/>
      <c r="C4" s="257"/>
      <c r="D4" s="257" t="s">
        <v>141</v>
      </c>
      <c r="E4" s="282">
        <v>44698</v>
      </c>
      <c r="F4" s="260" t="s">
        <v>221</v>
      </c>
      <c r="G4" s="257"/>
    </row>
    <row r="5" spans="1:7">
      <c r="A5" s="550" t="s">
        <v>129</v>
      </c>
      <c r="B5" s="550" t="s">
        <v>43</v>
      </c>
      <c r="C5" s="558" t="s">
        <v>121</v>
      </c>
      <c r="D5" s="559"/>
      <c r="E5" s="560"/>
      <c r="F5" s="550" t="s">
        <v>122</v>
      </c>
      <c r="G5" s="550" t="s">
        <v>142</v>
      </c>
    </row>
    <row r="6" spans="1:7">
      <c r="A6" s="551"/>
      <c r="B6" s="551"/>
      <c r="C6" s="561"/>
      <c r="D6" s="562"/>
      <c r="E6" s="563"/>
      <c r="F6" s="551"/>
      <c r="G6" s="551"/>
    </row>
    <row r="7" spans="1:7" ht="18.75">
      <c r="A7" s="261">
        <v>1</v>
      </c>
      <c r="B7" s="262" t="s">
        <v>123</v>
      </c>
      <c r="C7" s="552">
        <f>งานวางท่อ!I18</f>
        <v>47000</v>
      </c>
      <c r="D7" s="553"/>
      <c r="E7" s="554"/>
      <c r="F7" s="276"/>
      <c r="G7" s="283">
        <f>C7</f>
        <v>47000</v>
      </c>
    </row>
    <row r="8" spans="1:7" ht="15.75">
      <c r="A8" s="261">
        <v>2</v>
      </c>
      <c r="B8" s="262" t="s">
        <v>124</v>
      </c>
      <c r="C8" s="564"/>
      <c r="D8" s="565"/>
      <c r="E8" s="566"/>
      <c r="F8" s="263"/>
      <c r="G8" s="264">
        <f>C8*F8</f>
        <v>0</v>
      </c>
    </row>
    <row r="9" spans="1:7" ht="15.75">
      <c r="A9" s="261">
        <v>3</v>
      </c>
      <c r="B9" s="262" t="s">
        <v>125</v>
      </c>
      <c r="C9" s="564"/>
      <c r="D9" s="565"/>
      <c r="E9" s="566"/>
      <c r="F9" s="263"/>
      <c r="G9" s="264">
        <f>C9*F9</f>
        <v>0</v>
      </c>
    </row>
    <row r="10" spans="1:7" ht="15.75">
      <c r="A10" s="261">
        <v>4</v>
      </c>
      <c r="B10" s="262" t="s">
        <v>126</v>
      </c>
      <c r="C10" s="564"/>
      <c r="D10" s="565"/>
      <c r="E10" s="566"/>
      <c r="F10" s="263"/>
      <c r="G10" s="264">
        <f t="shared" ref="G10" si="0">C10*F10</f>
        <v>0</v>
      </c>
    </row>
    <row r="11" spans="1:7" ht="15.75">
      <c r="A11" s="265"/>
      <c r="B11" s="262" t="s">
        <v>159</v>
      </c>
      <c r="C11" s="567" t="s">
        <v>127</v>
      </c>
      <c r="D11" s="568"/>
      <c r="E11" s="266"/>
      <c r="F11" s="267"/>
      <c r="G11" s="268">
        <f>SUM(G7:G10)</f>
        <v>47000</v>
      </c>
    </row>
    <row r="12" spans="1:7" ht="15.75">
      <c r="A12" s="265"/>
      <c r="B12" s="269" t="s">
        <v>156</v>
      </c>
      <c r="C12" s="567" t="s">
        <v>128</v>
      </c>
      <c r="D12" s="568"/>
      <c r="E12" s="266"/>
      <c r="F12" s="267"/>
      <c r="G12" s="284">
        <f>INT(G11/1000)*1000</f>
        <v>47000</v>
      </c>
    </row>
    <row r="13" spans="1:7" ht="15.75">
      <c r="A13" s="265"/>
      <c r="B13" s="269" t="s">
        <v>90</v>
      </c>
      <c r="C13" s="555" t="s">
        <v>106</v>
      </c>
      <c r="D13" s="556"/>
      <c r="E13" s="556"/>
      <c r="F13" s="557"/>
      <c r="G13" s="270" t="str">
        <f>BAHTTEXT(G12)</f>
        <v>สี่หมื่นเจ็ดพันบาทถ้วน</v>
      </c>
    </row>
    <row r="14" spans="1:7" ht="15.75">
      <c r="A14" s="271"/>
      <c r="B14" s="272" t="s">
        <v>94</v>
      </c>
      <c r="C14" s="273"/>
      <c r="D14" s="273"/>
      <c r="E14" s="273"/>
      <c r="F14" s="273"/>
      <c r="G14" s="235"/>
    </row>
    <row r="15" spans="1:7" ht="15.75">
      <c r="A15" s="274" t="s">
        <v>311</v>
      </c>
      <c r="B15" s="275"/>
      <c r="C15" s="274"/>
      <c r="D15" s="274"/>
      <c r="E15" s="274"/>
      <c r="F15" s="274"/>
      <c r="G15" s="274"/>
    </row>
    <row r="16" spans="1:7" ht="15.75">
      <c r="A16" s="274" t="s">
        <v>215</v>
      </c>
      <c r="B16" s="274"/>
      <c r="C16" s="274"/>
      <c r="D16" s="274"/>
      <c r="E16" s="274"/>
      <c r="F16" s="274"/>
      <c r="G16" s="274"/>
    </row>
    <row r="17" spans="1:7" ht="15.75">
      <c r="A17" s="274" t="s">
        <v>154</v>
      </c>
      <c r="B17" s="274"/>
      <c r="C17" s="274"/>
      <c r="D17" s="274"/>
      <c r="E17" s="274"/>
      <c r="F17" s="274"/>
      <c r="G17" s="274"/>
    </row>
    <row r="18" spans="1:7" ht="15.75">
      <c r="A18" s="274" t="s">
        <v>216</v>
      </c>
      <c r="B18" s="274"/>
      <c r="C18" s="274"/>
      <c r="D18" s="274"/>
      <c r="E18" s="274"/>
      <c r="F18" s="274"/>
      <c r="G18" s="274"/>
    </row>
    <row r="19" spans="1:7" ht="15.75">
      <c r="A19" s="274"/>
      <c r="B19" s="274"/>
      <c r="C19" s="274"/>
      <c r="D19" s="274"/>
      <c r="E19" s="274"/>
      <c r="F19" s="274"/>
      <c r="G19" s="274"/>
    </row>
    <row r="20" spans="1:7" ht="15.75">
      <c r="A20" s="274"/>
      <c r="B20" s="274" t="s">
        <v>213</v>
      </c>
      <c r="C20" s="274"/>
      <c r="D20" s="274"/>
      <c r="E20" s="274"/>
      <c r="F20" s="274"/>
      <c r="G20" s="274"/>
    </row>
    <row r="21" spans="1:7" ht="15.75">
      <c r="A21" s="274"/>
      <c r="B21" s="274" t="s">
        <v>214</v>
      </c>
      <c r="C21" s="274"/>
      <c r="D21" s="274"/>
      <c r="E21" s="274"/>
      <c r="F21" s="274"/>
      <c r="G21" s="274"/>
    </row>
    <row r="22" spans="1:7" ht="15.75">
      <c r="A22" s="274"/>
      <c r="B22" s="274" t="s">
        <v>222</v>
      </c>
      <c r="C22" s="274"/>
      <c r="D22" s="274"/>
      <c r="E22" s="274"/>
      <c r="F22" s="274"/>
      <c r="G22" s="274"/>
    </row>
    <row r="23" spans="1:7" ht="15.75">
      <c r="A23" s="274"/>
      <c r="B23" s="274" t="s">
        <v>151</v>
      </c>
      <c r="C23" s="274"/>
      <c r="D23" s="274"/>
      <c r="E23" s="274"/>
      <c r="F23" s="274" t="s">
        <v>212</v>
      </c>
      <c r="G23" s="274"/>
    </row>
    <row r="24" spans="1:7" ht="15.75">
      <c r="A24" s="274"/>
      <c r="B24" s="274"/>
      <c r="C24" s="274"/>
      <c r="D24" s="274"/>
      <c r="E24" s="274"/>
      <c r="F24" s="274"/>
      <c r="G24" s="274"/>
    </row>
    <row r="25" spans="1:7" ht="15.75">
      <c r="A25" s="274"/>
      <c r="B25" s="274" t="s">
        <v>217</v>
      </c>
      <c r="C25" s="274"/>
      <c r="D25" s="274"/>
      <c r="E25" s="274"/>
      <c r="F25" s="274"/>
      <c r="G25" s="274"/>
    </row>
    <row r="26" spans="1:7" ht="15.75">
      <c r="A26" s="235"/>
      <c r="B26" s="235" t="s">
        <v>218</v>
      </c>
      <c r="C26" s="235"/>
      <c r="D26" s="235"/>
      <c r="E26" s="235"/>
      <c r="F26" s="235"/>
      <c r="G26" s="235"/>
    </row>
    <row r="27" spans="1:7" ht="15.75">
      <c r="A27" s="235"/>
      <c r="B27" s="235" t="s">
        <v>219</v>
      </c>
      <c r="C27" s="235"/>
      <c r="D27" s="235"/>
      <c r="E27" s="235"/>
      <c r="F27" s="235"/>
      <c r="G27" s="235"/>
    </row>
    <row r="28" spans="1:7" ht="15.75">
      <c r="A28" s="235"/>
      <c r="B28" s="235"/>
      <c r="C28" s="235"/>
      <c r="D28" s="235"/>
      <c r="E28" s="235"/>
      <c r="F28" s="235"/>
      <c r="G28" s="235"/>
    </row>
    <row r="29" spans="1:7" ht="15.75">
      <c r="A29" s="235"/>
      <c r="B29" s="235"/>
      <c r="C29" s="235"/>
      <c r="D29" s="235"/>
      <c r="E29" s="235"/>
      <c r="F29" s="235"/>
      <c r="G29" s="235"/>
    </row>
    <row r="30" spans="1:7" ht="15.75">
      <c r="A30" s="235"/>
      <c r="B30" s="235"/>
      <c r="C30" s="235"/>
      <c r="D30" s="235"/>
      <c r="E30" s="235"/>
      <c r="F30" s="235"/>
      <c r="G30" s="235"/>
    </row>
    <row r="31" spans="1:7" ht="15.75">
      <c r="A31" s="235"/>
      <c r="B31" s="235"/>
      <c r="C31" s="235"/>
      <c r="D31" s="235"/>
      <c r="E31" s="235"/>
      <c r="F31" s="235"/>
      <c r="G31" s="235"/>
    </row>
    <row r="32" spans="1:7" ht="15.75">
      <c r="A32" s="235"/>
      <c r="B32" s="235"/>
      <c r="C32" s="235"/>
      <c r="D32" s="235"/>
      <c r="E32" s="235"/>
      <c r="F32" s="235"/>
      <c r="G32" s="235"/>
    </row>
    <row r="33" spans="1:7" ht="15.75">
      <c r="A33" s="235"/>
      <c r="B33" s="235"/>
      <c r="C33" s="235"/>
      <c r="D33" s="235"/>
      <c r="E33" s="235"/>
      <c r="F33" s="235"/>
      <c r="G33" s="235"/>
    </row>
    <row r="34" spans="1:7" ht="15.75">
      <c r="A34" s="235"/>
      <c r="B34" s="235"/>
      <c r="C34" s="235"/>
      <c r="D34" s="235"/>
      <c r="E34" s="235"/>
      <c r="F34" s="235"/>
      <c r="G34" s="235"/>
    </row>
    <row r="35" spans="1:7" ht="15.75">
      <c r="A35" s="235"/>
      <c r="B35" s="235"/>
      <c r="C35" s="235"/>
      <c r="D35" s="235"/>
      <c r="E35" s="235"/>
      <c r="F35" s="235"/>
      <c r="G35" s="235"/>
    </row>
    <row r="36" spans="1:7" ht="15.75">
      <c r="A36" s="235"/>
      <c r="B36" s="235"/>
      <c r="C36" s="235"/>
      <c r="D36" s="235"/>
      <c r="E36" s="235"/>
      <c r="F36" s="235"/>
      <c r="G36" s="235"/>
    </row>
    <row r="37" spans="1:7" ht="15.75">
      <c r="A37" s="235"/>
      <c r="B37" s="235"/>
      <c r="C37" s="235"/>
      <c r="D37" s="235"/>
      <c r="E37" s="235"/>
      <c r="F37" s="235"/>
      <c r="G37" s="235"/>
    </row>
    <row r="38" spans="1:7" ht="15.75">
      <c r="A38" s="235"/>
      <c r="B38" s="235"/>
      <c r="C38" s="235"/>
      <c r="D38" s="235"/>
      <c r="E38" s="235"/>
      <c r="F38" s="235"/>
      <c r="G38" s="235"/>
    </row>
    <row r="39" spans="1:7" ht="15.75">
      <c r="A39" s="235"/>
      <c r="B39" s="235"/>
      <c r="C39" s="235"/>
      <c r="D39" s="235"/>
      <c r="E39" s="235"/>
      <c r="F39" s="235"/>
      <c r="G39" s="235"/>
    </row>
    <row r="40" spans="1:7" ht="15.75">
      <c r="A40" s="235"/>
      <c r="B40" s="235"/>
      <c r="C40" s="235"/>
      <c r="D40" s="235"/>
      <c r="E40" s="235"/>
      <c r="F40" s="235"/>
      <c r="G40" s="235"/>
    </row>
    <row r="41" spans="1:7" ht="15.75">
      <c r="A41" s="235"/>
      <c r="B41" s="235"/>
      <c r="C41" s="235"/>
      <c r="D41" s="235"/>
      <c r="E41" s="235"/>
      <c r="F41" s="235"/>
      <c r="G41" s="235"/>
    </row>
    <row r="42" spans="1:7" ht="15.75">
      <c r="A42" s="235"/>
      <c r="B42" s="235"/>
      <c r="C42" s="235"/>
      <c r="D42" s="235"/>
      <c r="E42" s="235"/>
      <c r="F42" s="235"/>
      <c r="G42" s="235"/>
    </row>
    <row r="43" spans="1:7" ht="15.75">
      <c r="A43" s="235"/>
      <c r="B43" s="235"/>
      <c r="C43" s="235"/>
      <c r="D43" s="235"/>
      <c r="E43" s="235"/>
      <c r="F43" s="235"/>
      <c r="G43" s="235"/>
    </row>
    <row r="44" spans="1:7" ht="15">
      <c r="A44" s="4"/>
      <c r="B44" s="4"/>
      <c r="C44" s="4"/>
      <c r="D44" s="4"/>
      <c r="E44" s="4"/>
      <c r="F44" s="4"/>
      <c r="G44" s="4"/>
    </row>
    <row r="45" spans="1:7" ht="15">
      <c r="A45" s="4"/>
      <c r="B45" s="4"/>
      <c r="C45" s="4"/>
      <c r="D45" s="4"/>
      <c r="E45" s="4"/>
      <c r="F45" s="4"/>
      <c r="G45" s="4"/>
    </row>
    <row r="46" spans="1:7" ht="15">
      <c r="A46" s="4"/>
      <c r="B46" s="4"/>
      <c r="C46" s="4"/>
      <c r="D46" s="4"/>
      <c r="E46" s="4"/>
      <c r="F46" s="4"/>
      <c r="G46" s="4"/>
    </row>
    <row r="47" spans="1:7" ht="15">
      <c r="A47" s="4"/>
      <c r="B47" s="4"/>
      <c r="C47" s="4"/>
      <c r="D47" s="4"/>
      <c r="E47" s="4"/>
      <c r="F47" s="4"/>
      <c r="G47" s="4"/>
    </row>
  </sheetData>
  <mergeCells count="12">
    <mergeCell ref="G5:G6"/>
    <mergeCell ref="C7:E7"/>
    <mergeCell ref="C13:F13"/>
    <mergeCell ref="A5:A6"/>
    <mergeCell ref="B5:B6"/>
    <mergeCell ref="C5:E6"/>
    <mergeCell ref="F5:F6"/>
    <mergeCell ref="C8:E8"/>
    <mergeCell ref="C9:E9"/>
    <mergeCell ref="C10:E10"/>
    <mergeCell ref="C11:D11"/>
    <mergeCell ref="C12:D12"/>
  </mergeCells>
  <printOptions headings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คำนวนลูกรัง</vt:lpstr>
      <vt:lpstr>ปร.5 ถนนลูกรัง </vt:lpstr>
      <vt:lpstr>ปร.5ข ถนนลูกรัง</vt:lpstr>
      <vt:lpstr>ปร.4 ถนนลูกรัง</vt:lpstr>
      <vt:lpstr>ปร.5 ถนนยกร่อง</vt:lpstr>
      <vt:lpstr>ปร.4 ถนนยกร่องพูนดิน</vt:lpstr>
      <vt:lpstr>ปก</vt:lpstr>
      <vt:lpstr>งานวางท่อ</vt:lpstr>
      <vt:lpstr>ปร.5 วางท่อ</vt:lpstr>
      <vt:lpstr>ดินคันทาง</vt:lpstr>
      <vt:lpstr>ปร.4 ดินถมคันทาง</vt:lpstr>
      <vt:lpstr>ปร.5 ดินถมคันทาง</vt:lpstr>
      <vt:lpstr>สรุปยอดจ่ายขาด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PC02</cp:lastModifiedBy>
  <cp:lastPrinted>2024-08-15T08:04:19Z</cp:lastPrinted>
  <dcterms:created xsi:type="dcterms:W3CDTF">2014-07-11T02:52:07Z</dcterms:created>
  <dcterms:modified xsi:type="dcterms:W3CDTF">2024-08-15T08:16:57Z</dcterms:modified>
</cp:coreProperties>
</file>